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PRÍJMY" sheetId="1" r:id="rId1"/>
    <sheet name="VÝDAVKY" sheetId="2" r:id="rId2"/>
  </sheets>
  <definedNames>
    <definedName name="_xlnm.Print_Area" localSheetId="1">VÝDAVKY!$A$1:$J$262</definedName>
  </definedNames>
  <calcPr calcId="144525"/>
</workbook>
</file>

<file path=xl/calcChain.xml><?xml version="1.0" encoding="utf-8"?>
<calcChain xmlns="http://schemas.openxmlformats.org/spreadsheetml/2006/main">
  <c r="D54" i="1" l="1"/>
  <c r="E54" i="1"/>
  <c r="F54" i="1"/>
  <c r="G54" i="1"/>
  <c r="H54" i="1"/>
  <c r="D14" i="1"/>
  <c r="E14" i="1"/>
  <c r="F14" i="1"/>
  <c r="D22" i="1"/>
  <c r="E22" i="1"/>
  <c r="F22" i="1"/>
  <c r="D42" i="1"/>
  <c r="J44" i="1"/>
  <c r="I44" i="1"/>
  <c r="H44" i="1"/>
  <c r="G44" i="1"/>
  <c r="F44" i="1"/>
  <c r="F51" i="1" s="1"/>
  <c r="E51" i="1"/>
  <c r="G51" i="1"/>
  <c r="F58" i="1"/>
  <c r="G58" i="1"/>
  <c r="D58" i="1"/>
  <c r="E72" i="1"/>
  <c r="F72" i="1"/>
  <c r="G72" i="1"/>
  <c r="D72" i="1"/>
  <c r="D68" i="1"/>
  <c r="E68" i="1"/>
  <c r="F68" i="1"/>
  <c r="H134" i="2"/>
  <c r="F248" i="2"/>
  <c r="E248" i="2"/>
  <c r="D248" i="2"/>
  <c r="I244" i="2"/>
  <c r="J244" i="2"/>
  <c r="H244" i="2"/>
  <c r="H216" i="2"/>
  <c r="I216" i="2"/>
  <c r="J216" i="2"/>
  <c r="D199" i="2"/>
  <c r="E199" i="2"/>
  <c r="D117" i="2"/>
  <c r="E117" i="2"/>
  <c r="F117" i="2"/>
  <c r="D111" i="2"/>
  <c r="E111" i="2"/>
  <c r="F111" i="2"/>
  <c r="D104" i="2"/>
  <c r="E104" i="2"/>
  <c r="F104" i="2"/>
  <c r="D97" i="2"/>
  <c r="E97" i="2"/>
  <c r="F97" i="2"/>
  <c r="D96" i="2"/>
  <c r="E96" i="2"/>
  <c r="D87" i="2"/>
  <c r="E87" i="2"/>
  <c r="F87" i="2"/>
  <c r="D81" i="2"/>
  <c r="E81" i="2"/>
  <c r="F81" i="2"/>
  <c r="D80" i="2"/>
  <c r="D74" i="2"/>
  <c r="E74" i="2"/>
  <c r="F74" i="2"/>
  <c r="G74" i="2"/>
  <c r="D71" i="2"/>
  <c r="E71" i="2"/>
  <c r="F71" i="2"/>
  <c r="G71" i="2"/>
  <c r="G68" i="2"/>
  <c r="D68" i="2"/>
  <c r="E68" i="2"/>
  <c r="E64" i="2"/>
  <c r="F64" i="2"/>
  <c r="G64" i="2"/>
  <c r="H64" i="2"/>
  <c r="I64" i="2"/>
  <c r="J64" i="2"/>
  <c r="D64" i="2"/>
  <c r="D34" i="2" s="1"/>
  <c r="D62" i="2"/>
  <c r="E62" i="2"/>
  <c r="F62" i="2"/>
  <c r="G62" i="2"/>
  <c r="E31" i="2"/>
  <c r="E14" i="2" s="1"/>
  <c r="F31" i="2"/>
  <c r="G31" i="2"/>
  <c r="H31" i="2"/>
  <c r="I31" i="2"/>
  <c r="J31" i="2"/>
  <c r="D31" i="2"/>
  <c r="F14" i="2"/>
  <c r="H254" i="2"/>
  <c r="I254" i="2"/>
  <c r="J254" i="2"/>
  <c r="F251" i="2"/>
  <c r="G251" i="2"/>
  <c r="H251" i="2"/>
  <c r="I251" i="2"/>
  <c r="J251" i="2"/>
  <c r="D251" i="2"/>
  <c r="G248" i="2"/>
  <c r="D244" i="2"/>
  <c r="E244" i="2"/>
  <c r="F244" i="2"/>
  <c r="G244" i="2"/>
  <c r="I238" i="2"/>
  <c r="I248" i="2" s="1"/>
  <c r="J238" i="2"/>
  <c r="D236" i="2"/>
  <c r="E236" i="2"/>
  <c r="F236" i="2"/>
  <c r="G236" i="2"/>
  <c r="H236" i="2"/>
  <c r="E234" i="2"/>
  <c r="F234" i="2"/>
  <c r="G234" i="2"/>
  <c r="H234" i="2"/>
  <c r="I234" i="2"/>
  <c r="J234" i="2"/>
  <c r="D234" i="2"/>
  <c r="E232" i="2"/>
  <c r="F232" i="2"/>
  <c r="G232" i="2"/>
  <c r="H232" i="2"/>
  <c r="I232" i="2"/>
  <c r="J232" i="2"/>
  <c r="D232" i="2"/>
  <c r="E229" i="2"/>
  <c r="F229" i="2"/>
  <c r="H229" i="2"/>
  <c r="I229" i="2"/>
  <c r="J229" i="2"/>
  <c r="G229" i="2"/>
  <c r="D227" i="2"/>
  <c r="E227" i="2"/>
  <c r="F227" i="2"/>
  <c r="G227" i="2"/>
  <c r="H227" i="2"/>
  <c r="I227" i="2"/>
  <c r="J227" i="2"/>
  <c r="H220" i="2"/>
  <c r="E220" i="2"/>
  <c r="F220" i="2"/>
  <c r="G220" i="2"/>
  <c r="F216" i="2"/>
  <c r="G216" i="2"/>
  <c r="D216" i="2"/>
  <c r="D211" i="2"/>
  <c r="E211" i="2"/>
  <c r="F211" i="2"/>
  <c r="D207" i="2"/>
  <c r="E207" i="2"/>
  <c r="F207" i="2"/>
  <c r="I207" i="2"/>
  <c r="D202" i="2"/>
  <c r="E202" i="2"/>
  <c r="F202" i="2"/>
  <c r="G199" i="2"/>
  <c r="H199" i="2"/>
  <c r="I199" i="2"/>
  <c r="J199" i="2"/>
  <c r="G197" i="2"/>
  <c r="D197" i="2"/>
  <c r="E197" i="2"/>
  <c r="E194" i="2"/>
  <c r="F194" i="2"/>
  <c r="G194" i="2"/>
  <c r="H194" i="2"/>
  <c r="I194" i="2"/>
  <c r="J194" i="2"/>
  <c r="D184" i="2"/>
  <c r="E184" i="2"/>
  <c r="F184" i="2"/>
  <c r="D178" i="2"/>
  <c r="D169" i="2" s="1"/>
  <c r="E178" i="2"/>
  <c r="F178" i="2"/>
  <c r="D173" i="2"/>
  <c r="E173" i="2"/>
  <c r="F173" i="2"/>
  <c r="D170" i="2"/>
  <c r="E170" i="2"/>
  <c r="F170" i="2"/>
  <c r="D166" i="2"/>
  <c r="E166" i="2"/>
  <c r="F166" i="2"/>
  <c r="G166" i="2"/>
  <c r="D164" i="2"/>
  <c r="E164" i="2"/>
  <c r="F164" i="2"/>
  <c r="G164" i="2"/>
  <c r="D162" i="2"/>
  <c r="E162" i="2"/>
  <c r="F162" i="2"/>
  <c r="G162" i="2"/>
  <c r="D157" i="2"/>
  <c r="E157" i="2"/>
  <c r="F157" i="2"/>
  <c r="G157" i="2"/>
  <c r="D156" i="2"/>
  <c r="E156" i="2"/>
  <c r="F156" i="2"/>
  <c r="D150" i="2"/>
  <c r="E150" i="2"/>
  <c r="G150" i="2"/>
  <c r="D146" i="2"/>
  <c r="E146" i="2"/>
  <c r="F146" i="2"/>
  <c r="F145" i="2" s="1"/>
  <c r="D145" i="2"/>
  <c r="D142" i="2"/>
  <c r="E142" i="2"/>
  <c r="F142" i="2"/>
  <c r="G142" i="2"/>
  <c r="D137" i="2"/>
  <c r="E137" i="2"/>
  <c r="F137" i="2"/>
  <c r="D134" i="2"/>
  <c r="E134" i="2"/>
  <c r="F134" i="2"/>
  <c r="D129" i="2"/>
  <c r="E129" i="2"/>
  <c r="F129" i="2"/>
  <c r="D128" i="2"/>
  <c r="E128" i="2"/>
  <c r="D124" i="2"/>
  <c r="E124" i="2"/>
  <c r="F124" i="2"/>
  <c r="G124" i="2"/>
  <c r="D57" i="2"/>
  <c r="E57" i="2"/>
  <c r="F57" i="2"/>
  <c r="D54" i="2"/>
  <c r="E54" i="2"/>
  <c r="F54" i="2"/>
  <c r="D50" i="2"/>
  <c r="E50" i="2"/>
  <c r="F50" i="2"/>
  <c r="G50" i="2"/>
  <c r="D48" i="2"/>
  <c r="E48" i="2"/>
  <c r="F48" i="2"/>
  <c r="G48" i="2"/>
  <c r="D46" i="2"/>
  <c r="E46" i="2"/>
  <c r="F46" i="2"/>
  <c r="G46" i="2"/>
  <c r="D44" i="2"/>
  <c r="E44" i="2"/>
  <c r="F44" i="2"/>
  <c r="G44" i="2"/>
  <c r="D40" i="2"/>
  <c r="E40" i="2"/>
  <c r="F40" i="2"/>
  <c r="E34" i="2"/>
  <c r="D26" i="2"/>
  <c r="E26" i="2"/>
  <c r="F26" i="2"/>
  <c r="D20" i="2"/>
  <c r="E20" i="2"/>
  <c r="F20" i="2"/>
  <c r="D15" i="2"/>
  <c r="E15" i="2"/>
  <c r="F15" i="2"/>
  <c r="D35" i="2"/>
  <c r="E35" i="2"/>
  <c r="H207" i="2"/>
  <c r="E190" i="2"/>
  <c r="F190" i="2"/>
  <c r="G190" i="2"/>
  <c r="H190" i="2"/>
  <c r="I190" i="2"/>
  <c r="J190" i="2"/>
  <c r="D190" i="2"/>
  <c r="J184" i="2"/>
  <c r="I184" i="2"/>
  <c r="H184" i="2"/>
  <c r="H173" i="2"/>
  <c r="J166" i="2"/>
  <c r="I166" i="2"/>
  <c r="H166" i="2"/>
  <c r="I164" i="2"/>
  <c r="J164" i="2"/>
  <c r="I162" i="2"/>
  <c r="J162" i="2"/>
  <c r="J142" i="2"/>
  <c r="I124" i="2"/>
  <c r="J124" i="2"/>
  <c r="H124" i="2"/>
  <c r="H71" i="2"/>
  <c r="I35" i="2"/>
  <c r="J35" i="2"/>
  <c r="I40" i="2"/>
  <c r="J40" i="2"/>
  <c r="I44" i="2"/>
  <c r="J44" i="2"/>
  <c r="I50" i="2"/>
  <c r="J50" i="2"/>
  <c r="H54" i="2"/>
  <c r="I54" i="2"/>
  <c r="J54" i="2"/>
  <c r="G54" i="2"/>
  <c r="J62" i="2"/>
  <c r="I62" i="2"/>
  <c r="H62" i="2"/>
  <c r="I74" i="2"/>
  <c r="J74" i="2"/>
  <c r="H74" i="2"/>
  <c r="H50" i="2"/>
  <c r="H44" i="2"/>
  <c r="H40" i="2"/>
  <c r="H35" i="2"/>
  <c r="H26" i="2"/>
  <c r="H164" i="2"/>
  <c r="H211" i="2"/>
  <c r="J150" i="2"/>
  <c r="I150" i="2"/>
  <c r="J248" i="2" l="1"/>
  <c r="F96" i="2"/>
  <c r="D79" i="2"/>
  <c r="D187" i="2" s="1"/>
  <c r="F80" i="2"/>
  <c r="F79" i="2" s="1"/>
  <c r="E80" i="2"/>
  <c r="E79" i="2" s="1"/>
  <c r="E187" i="2" s="1"/>
  <c r="F169" i="2"/>
  <c r="E169" i="2"/>
  <c r="E145" i="2"/>
  <c r="F128" i="2"/>
  <c r="F34" i="2"/>
  <c r="F65" i="1"/>
  <c r="F258" i="2" s="1"/>
  <c r="F187" i="2" l="1"/>
  <c r="F254" i="2"/>
  <c r="G254" i="2"/>
  <c r="E251" i="2"/>
  <c r="E254" i="2" s="1"/>
  <c r="D254" i="2"/>
  <c r="E238" i="2"/>
  <c r="F238" i="2"/>
  <c r="G238" i="2"/>
  <c r="H238" i="2"/>
  <c r="H248" i="2" s="1"/>
  <c r="D238" i="2"/>
  <c r="I236" i="2"/>
  <c r="J236" i="2"/>
  <c r="I220" i="2"/>
  <c r="J220" i="2"/>
  <c r="D220" i="2"/>
  <c r="E216" i="2"/>
  <c r="G211" i="2"/>
  <c r="I211" i="2"/>
  <c r="J211" i="2"/>
  <c r="G207" i="2"/>
  <c r="J207" i="2"/>
  <c r="G202" i="2"/>
  <c r="H202" i="2"/>
  <c r="I202" i="2"/>
  <c r="J202" i="2"/>
  <c r="F199" i="2"/>
  <c r="H197" i="2"/>
  <c r="I197" i="2"/>
  <c r="J197" i="2"/>
  <c r="F197" i="2"/>
  <c r="D194" i="2"/>
  <c r="H178" i="2"/>
  <c r="H170" i="2"/>
  <c r="F68" i="2"/>
  <c r="G178" i="2"/>
  <c r="I178" i="2"/>
  <c r="J178" i="2"/>
  <c r="G173" i="2"/>
  <c r="I173" i="2"/>
  <c r="J173" i="2"/>
  <c r="G170" i="2"/>
  <c r="I170" i="2"/>
  <c r="J170" i="2"/>
  <c r="H162" i="2"/>
  <c r="H157" i="2"/>
  <c r="I157" i="2"/>
  <c r="J157" i="2"/>
  <c r="E152" i="2"/>
  <c r="F152" i="2"/>
  <c r="G152" i="2"/>
  <c r="H152" i="2"/>
  <c r="I152" i="2"/>
  <c r="J152" i="2"/>
  <c r="D152" i="2"/>
  <c r="F150" i="2"/>
  <c r="H150" i="2"/>
  <c r="H146" i="2"/>
  <c r="I146" i="2"/>
  <c r="J146" i="2"/>
  <c r="G146" i="2"/>
  <c r="H142" i="2"/>
  <c r="I142" i="2"/>
  <c r="G137" i="2"/>
  <c r="H137" i="2"/>
  <c r="I137" i="2"/>
  <c r="J137" i="2"/>
  <c r="G134" i="2"/>
  <c r="I134" i="2"/>
  <c r="J134" i="2"/>
  <c r="J129" i="2"/>
  <c r="I129" i="2"/>
  <c r="H129" i="2"/>
  <c r="G129" i="2"/>
  <c r="J117" i="2"/>
  <c r="I117" i="2"/>
  <c r="H117" i="2"/>
  <c r="G117" i="2"/>
  <c r="J111" i="2"/>
  <c r="I111" i="2"/>
  <c r="H111" i="2"/>
  <c r="G111" i="2"/>
  <c r="J104" i="2"/>
  <c r="I104" i="2"/>
  <c r="H104" i="2"/>
  <c r="G104" i="2"/>
  <c r="I97" i="2"/>
  <c r="J97" i="2"/>
  <c r="H97" i="2"/>
  <c r="G97" i="2"/>
  <c r="J87" i="2"/>
  <c r="I87" i="2"/>
  <c r="H87" i="2"/>
  <c r="G87" i="2"/>
  <c r="J81" i="2"/>
  <c r="I81" i="2"/>
  <c r="H81" i="2"/>
  <c r="G81" i="2"/>
  <c r="I71" i="2"/>
  <c r="J71" i="2"/>
  <c r="H68" i="2"/>
  <c r="I68" i="2"/>
  <c r="J68" i="2"/>
  <c r="G57" i="2"/>
  <c r="H57" i="2"/>
  <c r="I57" i="2"/>
  <c r="J57" i="2"/>
  <c r="E52" i="2"/>
  <c r="F52" i="2"/>
  <c r="G52" i="2"/>
  <c r="H52" i="2"/>
  <c r="I52" i="2"/>
  <c r="J52" i="2"/>
  <c r="D52" i="2"/>
  <c r="H48" i="2"/>
  <c r="I48" i="2"/>
  <c r="J48" i="2"/>
  <c r="H46" i="2"/>
  <c r="I46" i="2"/>
  <c r="J46" i="2"/>
  <c r="G40" i="2"/>
  <c r="G35" i="2"/>
  <c r="F35" i="2"/>
  <c r="I26" i="2"/>
  <c r="J26" i="2"/>
  <c r="G26" i="2"/>
  <c r="J20" i="2"/>
  <c r="I20" i="2"/>
  <c r="H20" i="2"/>
  <c r="G20" i="2"/>
  <c r="J15" i="2"/>
  <c r="I15" i="2"/>
  <c r="H15" i="2"/>
  <c r="G15" i="2"/>
  <c r="G184" i="2"/>
  <c r="F77" i="1"/>
  <c r="H72" i="1"/>
  <c r="I72" i="1"/>
  <c r="J72" i="1"/>
  <c r="J68" i="1"/>
  <c r="I68" i="1"/>
  <c r="H68" i="1"/>
  <c r="H77" i="1" s="1"/>
  <c r="G68" i="1"/>
  <c r="G77" i="1" s="1"/>
  <c r="E77" i="1"/>
  <c r="D77" i="1"/>
  <c r="D65" i="1"/>
  <c r="J54" i="1"/>
  <c r="I54" i="1"/>
  <c r="J58" i="1"/>
  <c r="J65" i="1" s="1"/>
  <c r="I58" i="1"/>
  <c r="I65" i="1" s="1"/>
  <c r="H58" i="1"/>
  <c r="H65" i="1" s="1"/>
  <c r="G65" i="1"/>
  <c r="G258" i="2" s="1"/>
  <c r="E58" i="1"/>
  <c r="E65" i="1" s="1"/>
  <c r="J22" i="1"/>
  <c r="I22" i="1"/>
  <c r="H22" i="1"/>
  <c r="J14" i="1"/>
  <c r="I14" i="1"/>
  <c r="H14" i="1"/>
  <c r="G14" i="1"/>
  <c r="I42" i="1"/>
  <c r="J42" i="1"/>
  <c r="H42" i="1"/>
  <c r="G42" i="1"/>
  <c r="F42" i="1"/>
  <c r="E42" i="1"/>
  <c r="I77" i="1" l="1"/>
  <c r="J77" i="1"/>
  <c r="H51" i="1"/>
  <c r="H79" i="1" s="1"/>
  <c r="J51" i="1"/>
  <c r="I51" i="1"/>
  <c r="G79" i="1"/>
  <c r="G259" i="2" s="1"/>
  <c r="E79" i="1"/>
  <c r="D51" i="1"/>
  <c r="D79" i="1" s="1"/>
  <c r="F79" i="1"/>
  <c r="H80" i="2"/>
  <c r="J128" i="2"/>
  <c r="I80" i="2"/>
  <c r="G96" i="2"/>
  <c r="H128" i="2"/>
  <c r="J145" i="2"/>
  <c r="I156" i="2"/>
  <c r="G80" i="2"/>
  <c r="I145" i="2"/>
  <c r="G156" i="2"/>
  <c r="G14" i="2"/>
  <c r="G34" i="2"/>
  <c r="J80" i="2"/>
  <c r="I128" i="2"/>
  <c r="J156" i="2"/>
  <c r="J169" i="2"/>
  <c r="H14" i="2"/>
  <c r="H34" i="2"/>
  <c r="J34" i="2"/>
  <c r="J96" i="2"/>
  <c r="G145" i="2"/>
  <c r="H145" i="2"/>
  <c r="I169" i="2"/>
  <c r="G169" i="2"/>
  <c r="I14" i="2"/>
  <c r="J14" i="2"/>
  <c r="I34" i="2"/>
  <c r="I96" i="2"/>
  <c r="H96" i="2"/>
  <c r="G128" i="2"/>
  <c r="H156" i="2"/>
  <c r="H169" i="2"/>
  <c r="J79" i="1" l="1"/>
  <c r="J258" i="2"/>
  <c r="I79" i="1"/>
  <c r="I258" i="2"/>
  <c r="D258" i="2"/>
  <c r="H79" i="2"/>
  <c r="H187" i="2" s="1"/>
  <c r="H258" i="2" s="1"/>
  <c r="G79" i="2"/>
  <c r="G187" i="2" s="1"/>
  <c r="G256" i="2" s="1"/>
  <c r="I79" i="2"/>
  <c r="I187" i="2" s="1"/>
  <c r="J79" i="2"/>
  <c r="J187" i="2" s="1"/>
  <c r="E256" i="2"/>
  <c r="E259" i="2" s="1"/>
  <c r="D256" i="2"/>
  <c r="D259" i="2" s="1"/>
  <c r="J256" i="2" l="1"/>
  <c r="J259" i="2" s="1"/>
  <c r="I256" i="2"/>
  <c r="I259" i="2" s="1"/>
  <c r="H256" i="2"/>
  <c r="H259" i="2" s="1"/>
  <c r="E258" i="2"/>
  <c r="F256" i="2"/>
  <c r="F259" i="2" s="1"/>
  <c r="D229" i="2"/>
</calcChain>
</file>

<file path=xl/sharedStrings.xml><?xml version="1.0" encoding="utf-8"?>
<sst xmlns="http://schemas.openxmlformats.org/spreadsheetml/2006/main" count="424" uniqueCount="261">
  <si>
    <t>Rok 2021</t>
  </si>
  <si>
    <t>Skutočnosť</t>
  </si>
  <si>
    <t>P R Í J M Y :</t>
  </si>
  <si>
    <t xml:space="preserve">                                                     ZŠ</t>
  </si>
  <si>
    <t xml:space="preserve">                                                     ŠKD</t>
  </si>
  <si>
    <t xml:space="preserve">                                                     ŠJ</t>
  </si>
  <si>
    <t>PRÍJMY  BEŽNÉHO  ROZPOČTU  SPOLU:</t>
  </si>
  <si>
    <t>kód</t>
  </si>
  <si>
    <t>Ukazovateľ</t>
  </si>
  <si>
    <t>Daňové príjmy spolu:</t>
  </si>
  <si>
    <t>Daň za psa</t>
  </si>
  <si>
    <t>Za ubytovanie</t>
  </si>
  <si>
    <t>Za užívanie verejného priestranstva</t>
  </si>
  <si>
    <t>Za komunálne odpady</t>
  </si>
  <si>
    <t>Nedaňové príjmy spolu:</t>
  </si>
  <si>
    <t>Z prenajatých pozemkov</t>
  </si>
  <si>
    <t>Z prenajatých budov, priestorov</t>
  </si>
  <si>
    <t>Súdne poplatky</t>
  </si>
  <si>
    <t>Ostatné poplatky</t>
  </si>
  <si>
    <t>Pokuty</t>
  </si>
  <si>
    <t>Poplatky z predaja a služieb</t>
  </si>
  <si>
    <t>Poplatky za MŠ</t>
  </si>
  <si>
    <t>Poplatky za stravné</t>
  </si>
  <si>
    <t>Úroky z vkladov</t>
  </si>
  <si>
    <t>Z náhrad poistného plnenia</t>
  </si>
  <si>
    <t xml:space="preserve"> Z odvodov hazardných hier</t>
  </si>
  <si>
    <t>Z dobropisov</t>
  </si>
  <si>
    <t>Iné</t>
  </si>
  <si>
    <t>PRÍJMY ZŠ s právnou subjektivitou spolu:</t>
  </si>
  <si>
    <t>Transfery zo ŠR na pren.výk. št.spr</t>
  </si>
  <si>
    <t>Transfer z rozpočtu EÚ</t>
  </si>
  <si>
    <t>Transfery z VÚC</t>
  </si>
  <si>
    <t>Transfery zo ŠR a fondy EÚ</t>
  </si>
  <si>
    <t>Granty</t>
  </si>
  <si>
    <t>Granty a transfery spolu:</t>
  </si>
  <si>
    <t>Kapitálové príjmy:</t>
  </si>
  <si>
    <t>Príjem z predaja pozemkov</t>
  </si>
  <si>
    <t>Ostatné</t>
  </si>
  <si>
    <t>Tuzemské kapitálové granty a transfery</t>
  </si>
  <si>
    <t>322 008</t>
  </si>
  <si>
    <t>Z VÚC</t>
  </si>
  <si>
    <t>Zo ŠR a EFRR - refundácia</t>
  </si>
  <si>
    <t>Schválený rozpočet</t>
  </si>
  <si>
    <t>Očakávaná skutočnosť</t>
  </si>
  <si>
    <t>Návrh na roky</t>
  </si>
  <si>
    <t>PRÍJMY KAPITÁLOVÉHO ROZPOČTU SPOLU:</t>
  </si>
  <si>
    <t>Z vratiek</t>
  </si>
  <si>
    <t>Zostatok prostr. z predch. rokov</t>
  </si>
  <si>
    <t>Príjmy z transferov s finančnými aktívami a pasívami</t>
  </si>
  <si>
    <t>Z rezervného fondu obce</t>
  </si>
  <si>
    <t>Iné finančné príjmy - vklad</t>
  </si>
  <si>
    <t>Prijaté úvery, pôžičky, NFV</t>
  </si>
  <si>
    <t>Bankové úvery krátkodobé</t>
  </si>
  <si>
    <t>Bankové úvery dlhodobé</t>
  </si>
  <si>
    <t>Ostatné úvery, pôžičky a návratné finančné výpomoci</t>
  </si>
  <si>
    <t>Program, podprogram:</t>
  </si>
  <si>
    <t>Rok 2022</t>
  </si>
  <si>
    <t>BEŽNÉ VÝDAVKY SPOLU:</t>
  </si>
  <si>
    <t>KAPITÁLOVÉ VÝDAVKY SPOLU:</t>
  </si>
  <si>
    <t xml:space="preserve"> Ukazovateľ</t>
  </si>
  <si>
    <t>01</t>
  </si>
  <si>
    <t>01.1</t>
  </si>
  <si>
    <t xml:space="preserve">PLÁNOVANIE, MANAŽMENT, KONTROLA   </t>
  </si>
  <si>
    <t>01.2</t>
  </si>
  <si>
    <t>01.3</t>
  </si>
  <si>
    <t>01.4</t>
  </si>
  <si>
    <t>Bežné transfery</t>
  </si>
  <si>
    <t>Mzdy, platy</t>
  </si>
  <si>
    <r>
      <t>Poistné a príspevky do poisťovní</t>
    </r>
    <r>
      <rPr>
        <b/>
        <sz val="12"/>
        <color theme="1"/>
        <rFont val="Calibri"/>
        <family val="2"/>
        <charset val="238"/>
        <scheme val="minor"/>
      </rPr>
      <t xml:space="preserve">      </t>
    </r>
  </si>
  <si>
    <t>Tovary a služby</t>
  </si>
  <si>
    <r>
      <t>Poistné a príspevky do poisťovní</t>
    </r>
    <r>
      <rPr>
        <b/>
        <sz val="12"/>
        <color theme="1"/>
        <rFont val="Calibri"/>
        <family val="2"/>
        <charset val="238"/>
        <scheme val="minor"/>
      </rPr>
      <t xml:space="preserve">  </t>
    </r>
  </si>
  <si>
    <t>Poistné a príspevky do poisťovní</t>
  </si>
  <si>
    <t>02</t>
  </si>
  <si>
    <t>03</t>
  </si>
  <si>
    <t>02.1</t>
  </si>
  <si>
    <t>05</t>
  </si>
  <si>
    <t>05.1</t>
  </si>
  <si>
    <t>ADMINISTRATÍVA</t>
  </si>
  <si>
    <t>Ostatné finančné operácie</t>
  </si>
  <si>
    <t>08.6</t>
  </si>
  <si>
    <t>Výdajné automaty na pitnú vodu</t>
  </si>
  <si>
    <t>Vysporiadanie vlastníckych vzťahov - nákup pozemkov</t>
  </si>
  <si>
    <t>Urbanistická archeologická štúdia obytnej zóny č. 3 a č.4</t>
  </si>
  <si>
    <t>Geometrický plán pre majetkovo právne vysporiadanie pozemkov</t>
  </si>
  <si>
    <t>08.5</t>
  </si>
  <si>
    <t>08.1</t>
  </si>
  <si>
    <t>08.4</t>
  </si>
  <si>
    <t>Bývanie a občianska vybavenosť - 04.4.3</t>
  </si>
  <si>
    <t>Rozvoj obce - 06.2.0</t>
  </si>
  <si>
    <t>Verejné priestranstvá - 04.1.2</t>
  </si>
  <si>
    <t>Nákup strojov, prístrojov a zariadení</t>
  </si>
  <si>
    <t>Projektová dokumentácia</t>
  </si>
  <si>
    <t>02.2</t>
  </si>
  <si>
    <t>02.4</t>
  </si>
  <si>
    <t>02.3</t>
  </si>
  <si>
    <t>02.6</t>
  </si>
  <si>
    <t>02.5</t>
  </si>
  <si>
    <t>Tovary a služby</t>
  </si>
  <si>
    <t xml:space="preserve">Kontrolná činnosť - 01.1.1                               </t>
  </si>
  <si>
    <t>Ochrana pred požiarmi - 03.2.0</t>
  </si>
  <si>
    <t>Zdravotné stredisko - 06.6.0</t>
  </si>
  <si>
    <t xml:space="preserve">Správa obec. úradu - 01.1.1                            </t>
  </si>
  <si>
    <t>VZDELÁVANIE</t>
  </si>
  <si>
    <t>MATERSKÁ ŠKOLA</t>
  </si>
  <si>
    <t>02.7</t>
  </si>
  <si>
    <t>02.8</t>
  </si>
  <si>
    <t>Prepravné služby - 04.5.1</t>
  </si>
  <si>
    <t>Miestny rozhlas - 08.3.0</t>
  </si>
  <si>
    <t>02.9</t>
  </si>
  <si>
    <t>Verejné toalety - 06.6.0</t>
  </si>
  <si>
    <t>Register adries - 01.3.3</t>
  </si>
  <si>
    <t>02.11</t>
  </si>
  <si>
    <t>02.10</t>
  </si>
  <si>
    <t>Sčítanie obyvateľov - 01.6.0</t>
  </si>
  <si>
    <t>02.12</t>
  </si>
  <si>
    <t>Bezpečnosť - odchyt túlavých psov - 01.6.0</t>
  </si>
  <si>
    <t>ODPADOVÉ HOSPODÁRSTVO - 05.1.0</t>
  </si>
  <si>
    <t>KOMUNIKÁCIE - 04.5.1</t>
  </si>
  <si>
    <t>04</t>
  </si>
  <si>
    <t>05.2</t>
  </si>
  <si>
    <t xml:space="preserve">Tovary a služby   </t>
  </si>
  <si>
    <t>05.3</t>
  </si>
  <si>
    <t>05.4</t>
  </si>
  <si>
    <t xml:space="preserve">Školská jedáleň </t>
  </si>
  <si>
    <t>09.6.0.3 - Vedľajšie služby v školstve poskytované v rámci nižšieho sekundárneho vzdelávania</t>
  </si>
  <si>
    <t>Školský klub</t>
  </si>
  <si>
    <t>09.5.0 - Vzdelávanie nedefinované podľa úrovní</t>
  </si>
  <si>
    <t>09.2.1.1 - Nižšie sekundárne vzdelávanie všeobecné</t>
  </si>
  <si>
    <t xml:space="preserve">Základná škola </t>
  </si>
  <si>
    <t>09.1.2.1 - Primárne vzdelávanie s bežnou starostlivosťou</t>
  </si>
  <si>
    <t>09.6.0.1 - Vedľajšie služby poskytované v rámci predprimárneho vzdelávania</t>
  </si>
  <si>
    <t xml:space="preserve">Materská škola </t>
  </si>
  <si>
    <t>Tovary a služby - potravinový účet od 1.1.2018 (633.011)</t>
  </si>
  <si>
    <t xml:space="preserve">Súkromná Základná umelecká škola </t>
  </si>
  <si>
    <t>06</t>
  </si>
  <si>
    <t>KULTÚRA</t>
  </si>
  <si>
    <t>06.1</t>
  </si>
  <si>
    <t>Poistné a príspevok do poisťovní</t>
  </si>
  <si>
    <t>09.2</t>
  </si>
  <si>
    <t>Opatrovateľská služba v byte občanov - 10.2.0</t>
  </si>
  <si>
    <t>09.1</t>
  </si>
  <si>
    <t>09</t>
  </si>
  <si>
    <t>SOCIÁLNE SLUŽBY A POMOC</t>
  </si>
  <si>
    <t>Denné centrum - 10.2.0</t>
  </si>
  <si>
    <t>09.3</t>
  </si>
  <si>
    <t>10</t>
  </si>
  <si>
    <t>ADMINISTRATÍVA - 01.7.0</t>
  </si>
  <si>
    <t>Splácanie úrokov z úveru</t>
  </si>
  <si>
    <t>08.3</t>
  </si>
  <si>
    <t>Verejné osvetlenie - 06.4.0</t>
  </si>
  <si>
    <t>Verejná zeleň - 06.2.0</t>
  </si>
  <si>
    <t>08.2</t>
  </si>
  <si>
    <r>
      <t>Tovary a služby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</si>
  <si>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t>08</t>
  </si>
  <si>
    <t>07.3</t>
  </si>
  <si>
    <t>07.2</t>
  </si>
  <si>
    <t>07.1</t>
  </si>
  <si>
    <t>07</t>
  </si>
  <si>
    <t xml:space="preserve">Mzdy, platy                                                         </t>
  </si>
  <si>
    <t xml:space="preserve">Tovary a služby                                            </t>
  </si>
  <si>
    <t>Rekreačná oblasť - 08.1.0</t>
  </si>
  <si>
    <t>Športový areál - 08.1.0</t>
  </si>
  <si>
    <t>ŠPORT A REKREÁCIA</t>
  </si>
  <si>
    <t xml:space="preserve">Transfery cirkvám a občianskym združeniam - 08.4.0 </t>
  </si>
  <si>
    <t>06.4</t>
  </si>
  <si>
    <t>06.3</t>
  </si>
  <si>
    <t xml:space="preserve">Mzdy, platy                                                       </t>
  </si>
  <si>
    <t>Starostlivosť a ochrana kultúrnych pamiatok - 08.2.0</t>
  </si>
  <si>
    <t>05.5</t>
  </si>
  <si>
    <t>Pomoc občanom v hmotnej núdzi - 10.4.0, 10.7.0</t>
  </si>
  <si>
    <t>Správa obecného úradu - 01.1.1</t>
  </si>
  <si>
    <t>Nákup osobných automobilov</t>
  </si>
  <si>
    <t>Ochrana pred požiarmi - 03.2 0</t>
  </si>
  <si>
    <t>Projektová dokumentácia - Hasičská zbrojnica</t>
  </si>
  <si>
    <t>MV - dotácia - rekon. a modernizácia HZ + spolufin.</t>
  </si>
  <si>
    <t>Rekonštrukcia a modernizácia</t>
  </si>
  <si>
    <t>ODPADOVÉ HOSPODÁRSTVO - 05.1.6</t>
  </si>
  <si>
    <t>Projektová dokumentácia - zberný dvor, kompostovisko</t>
  </si>
  <si>
    <t>716/717</t>
  </si>
  <si>
    <t>PD - ul. Cintorínska + realizácia nových stavieb</t>
  </si>
  <si>
    <t>Rekonštrukcia a modernizácia miestnych komunikácií</t>
  </si>
  <si>
    <t>09.1.1.1 - Vedľajšie služby poskytované v rámci predprimárneho vzdelávania</t>
  </si>
  <si>
    <t>Materská škola</t>
  </si>
  <si>
    <t>Nákup špeciálnych strojov, prístrojov a zariadení</t>
  </si>
  <si>
    <t>Rekonštrukcia a modernizácia - VPS dotácia</t>
  </si>
  <si>
    <t>06.2</t>
  </si>
  <si>
    <t>Nákup špeciálnych strojov,prístrojov a zariadení</t>
  </si>
  <si>
    <t>09.1.2.1 Primárne vzdelávanie s bežnou starostlivosťou</t>
  </si>
  <si>
    <t>Základná škola</t>
  </si>
  <si>
    <t>Rekonštrukcia a nadstavba MŠ</t>
  </si>
  <si>
    <t xml:space="preserve">V Ý D A V K Y : </t>
  </si>
  <si>
    <t>ROZPOČTOVÉ  PRÍJMY  C E L K O M :</t>
  </si>
  <si>
    <t>ZVESENÝ z úradnej tabule dňa:</t>
  </si>
  <si>
    <t>NÁVRH PROGRAMOVÉHO ROZPOČTU OBCE DIVÍN VYVESENÝ na úradnej tabuli:</t>
  </si>
  <si>
    <t>SCHVÁLENÝ Uznesením č. XX/2022 Obecného zastupiteľstva Divín dňa:</t>
  </si>
  <si>
    <t xml:space="preserve">PRÍJMOVÉ FINANČNÉ OPERÁCIE SPOLU: </t>
  </si>
  <si>
    <t xml:space="preserve">VÝDAVKOVÉ FINANČNÉ OPERÁCIE SPOLU:       </t>
  </si>
  <si>
    <t>Zásobovanie vodou - 06.3.0</t>
  </si>
  <si>
    <t>PROSTREDIE PRE ŽIVOT</t>
  </si>
  <si>
    <t>Zo štátneho rozpočtu a Fondy EÚ</t>
  </si>
  <si>
    <t>PRÍJMY KAPITÁLOVÉHO ROZPOČTU:</t>
  </si>
  <si>
    <t>FINANČNÉ OPERÁCIE</t>
  </si>
  <si>
    <t>BEŽNÉ VÝDAVKY</t>
  </si>
  <si>
    <t>SLUŽBY OBĆANOM</t>
  </si>
  <si>
    <t>Činnosť matriky - 01.3.3</t>
  </si>
  <si>
    <t>Evidencia obyvateľstva - 01.3.3</t>
  </si>
  <si>
    <t>Referendum, Voľby - 01.6.0</t>
  </si>
  <si>
    <t>ZÁKLADNÁ ŠKOLA</t>
  </si>
  <si>
    <t>Obecná knižnica - 08.2.0</t>
  </si>
  <si>
    <t>KAPITÁLOVÉ VÝDAVKY</t>
  </si>
  <si>
    <t>ROZPOČTOVÉ VÝDAVKY C E L K O M:</t>
  </si>
  <si>
    <t>PRÍJMY  BEŽNÉHO  ROZPOČTU:</t>
  </si>
  <si>
    <t>Prebytok / schodok bez finančných operácií</t>
  </si>
  <si>
    <t>Prebytok / schodok vrátane finančných operácií</t>
  </si>
  <si>
    <t>Od ostatných subjektov verejnej správy</t>
  </si>
  <si>
    <t xml:space="preserve">Členstvo obce v združeniach - 01.1.1                          </t>
  </si>
  <si>
    <t>Cintorínske a pohrebné služby - 08.4.0</t>
  </si>
  <si>
    <t>Podpora športovým klubom - 08.1.0</t>
  </si>
  <si>
    <t>Kultúrny dom a organizácia kultúrnych podujatí - 08.2.0</t>
  </si>
  <si>
    <t>Obstaranie ostatných nehmotných aktív - UPD</t>
  </si>
  <si>
    <t>Splácanie tuzemskej istiny, navrat. finančná výpomoc</t>
  </si>
  <si>
    <t xml:space="preserve">Manažment obce - 01.1.1                        </t>
  </si>
  <si>
    <t>Výnos dane z príjmov fyzických osôb</t>
  </si>
  <si>
    <t>Daň z nehnuteľnosti</t>
  </si>
  <si>
    <t>Rekonštrukcia - VPS - spolufinancovanie k dotácii</t>
  </si>
  <si>
    <t>Prípravná a projektová dokumentácia</t>
  </si>
  <si>
    <t>Starostlivosť a ochrana kultúrnych pamiatok - 08.2.0</t>
  </si>
  <si>
    <t>Realizácia nových stavieb - učebne</t>
  </si>
  <si>
    <t>Obstaranie špeciálneho motorového vozidla</t>
  </si>
  <si>
    <t>Projekt - Obstaranie odborných učební - spolufinancovanie</t>
  </si>
  <si>
    <t>TV - IBV - výstavba inžinierskych sietí (vodovod, kanalizácia, NN káblové rozvody, plyn, VO, komunikácie)</t>
  </si>
  <si>
    <t>Zásobovanie vodou - 06.3.3</t>
  </si>
  <si>
    <t>09.1.1.1 - Predprimárne vzdelávanie s bežnou starostlivosťou</t>
  </si>
  <si>
    <t>Školská jedáleň potravinový účet položka 223 003 od 1.1.2018</t>
  </si>
  <si>
    <r>
      <t xml:space="preserve"> Vypracovala: </t>
    </r>
    <r>
      <rPr>
        <b/>
        <sz val="12"/>
        <color theme="1"/>
        <rFont val="Calibri"/>
        <family val="2"/>
        <charset val="238"/>
        <scheme val="minor"/>
      </rPr>
      <t xml:space="preserve">Miroslava Gáliková    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         </t>
    </r>
  </si>
  <si>
    <t>SCHVÁLENÝ Uznesením č. XX/2023 Obecného zastupiteľstva Divín dňa:</t>
  </si>
  <si>
    <t>Rok 2023</t>
  </si>
  <si>
    <t>NÁVRH PROGRAMOVÉHO ROZPOČTU PRÍJMOV A VÝDAVKOV OBCE DIVÍN NA ROKY 2024 - 2026</t>
  </si>
  <si>
    <t xml:space="preserve">    Rok 2023</t>
  </si>
  <si>
    <r>
      <t xml:space="preserve">Dňa: </t>
    </r>
    <r>
      <rPr>
        <b/>
        <sz val="12"/>
        <color theme="1"/>
        <rFont val="Calibri"/>
        <family val="2"/>
        <charset val="238"/>
        <scheme val="minor"/>
      </rPr>
      <t>4.12.2023</t>
    </r>
  </si>
  <si>
    <t xml:space="preserve">Bežné transfery </t>
  </si>
  <si>
    <t>Nákup pozemkov</t>
  </si>
  <si>
    <t xml:space="preserve">Transfer právnickým osobám </t>
  </si>
  <si>
    <t>Verejné priestranská - 04.1.2</t>
  </si>
  <si>
    <t>716</t>
  </si>
  <si>
    <t>713</t>
  </si>
  <si>
    <t>08.3.</t>
  </si>
  <si>
    <t>Nákup  strojov, prístrojov a zariadení</t>
  </si>
  <si>
    <t>PD  z UPD</t>
  </si>
  <si>
    <t>717</t>
  </si>
  <si>
    <t>Rekonštrukcia a modernizácia-vodovod J.Kráľa</t>
  </si>
  <si>
    <t>Obstaranie- zberné miesto - RO</t>
  </si>
  <si>
    <t>Bežné transfery - odchodné</t>
  </si>
  <si>
    <t>Environmentálny fond</t>
  </si>
  <si>
    <t>Environmentálny fond-Studničky a prístrešok</t>
  </si>
  <si>
    <t>Bežné transfery - pre spoločný úrad+FP strava</t>
  </si>
  <si>
    <t>Rekonštrukcia a modernizácia</t>
  </si>
  <si>
    <t>Bežný transfer - odstupné-FP strava</t>
  </si>
  <si>
    <t>Bežné transfery - FP strava</t>
  </si>
  <si>
    <r>
      <t xml:space="preserve">Predkladá: </t>
    </r>
    <r>
      <rPr>
        <b/>
        <sz val="12"/>
        <color theme="1"/>
        <rFont val="Calibri"/>
        <family val="2"/>
        <charset val="238"/>
        <scheme val="minor"/>
      </rPr>
      <t xml:space="preserve">Ing. Ján Sivok, PhD., starosta obce           </t>
    </r>
  </si>
  <si>
    <t>Obstaranie strojov, prístrojov a zariadení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</si>
</sst>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€&quot;"/>
  </numFmts>
  <fonts count="4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u/>
      <sz val="12"/>
      <color theme="1"/>
      <name val="Calibri"/>
      <family val="2"/>
      <charset val="238"/>
      <scheme val="minor"/>
    </font>
    <font>
      <b/>
      <i/>
      <u/>
      <sz val="12"/>
      <color rgb="FFFF000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8"/>
      <color rgb="FFFF0000"/>
      <name val="Calibri"/>
      <family val="2"/>
      <charset val="238"/>
      <scheme val="minor"/>
    </font>
    <font>
      <b/>
      <i/>
      <sz val="18"/>
      <color rgb="FF0000FF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00B05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b/>
      <i/>
      <sz val="12"/>
      <color rgb="FF0000FF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rgb="FF0000FF"/>
      <name val="Calibri"/>
      <family val="2"/>
      <charset val="238"/>
      <scheme val="minor"/>
    </font>
    <font>
      <b/>
      <sz val="12"/>
      <color rgb="FF008000"/>
      <name val="Calibri"/>
      <family val="2"/>
      <charset val="238"/>
      <scheme val="minor"/>
    </font>
    <font>
      <b/>
      <i/>
      <sz val="12"/>
      <color rgb="FF008000"/>
      <name val="Calibri"/>
      <family val="2"/>
      <charset val="238"/>
      <scheme val="minor"/>
    </font>
    <font>
      <sz val="12"/>
      <color rgb="FF008000"/>
      <name val="Calibri"/>
      <family val="2"/>
      <charset val="238"/>
      <scheme val="minor"/>
    </font>
    <font>
      <i/>
      <sz val="12"/>
      <color rgb="FF008000"/>
      <name val="Calibri"/>
      <family val="2"/>
      <charset val="238"/>
      <scheme val="minor"/>
    </font>
    <font>
      <sz val="11"/>
      <color rgb="FF008000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b/>
      <u/>
      <sz val="12"/>
      <color rgb="FF0000FF"/>
      <name val="Calibri"/>
      <family val="2"/>
      <charset val="238"/>
      <scheme val="minor"/>
    </font>
    <font>
      <b/>
      <u/>
      <sz val="12"/>
      <color rgb="FF008000"/>
      <name val="Calibri"/>
      <family val="2"/>
      <charset val="238"/>
      <scheme val="minor"/>
    </font>
    <font>
      <b/>
      <i/>
      <sz val="12"/>
      <color rgb="FF00B05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87">
    <xf numFmtId="0" fontId="0" fillId="0" borderId="0" xfId="0"/>
    <xf numFmtId="3" fontId="0" fillId="0" borderId="0" xfId="0" applyNumberFormat="1"/>
    <xf numFmtId="0" fontId="3" fillId="0" borderId="5" xfId="0" applyFont="1" applyBorder="1" applyAlignment="1">
      <alignment vertical="center" wrapText="1"/>
    </xf>
    <xf numFmtId="3" fontId="3" fillId="3" borderId="5" xfId="0" applyNumberFormat="1" applyFont="1" applyFill="1" applyBorder="1" applyAlignment="1">
      <alignment horizontal="right" vertical="center" wrapText="1" indent="1"/>
    </xf>
    <xf numFmtId="3" fontId="7" fillId="0" borderId="5" xfId="0" applyNumberFormat="1" applyFont="1" applyBorder="1" applyAlignment="1">
      <alignment horizontal="right" vertical="center" wrapText="1" indent="1"/>
    </xf>
    <xf numFmtId="0" fontId="4" fillId="0" borderId="5" xfId="0" applyFont="1" applyBorder="1" applyAlignment="1">
      <alignment horizontal="right" vertical="center" wrapText="1" indent="1"/>
    </xf>
    <xf numFmtId="0" fontId="7" fillId="0" borderId="5" xfId="0" applyFont="1" applyBorder="1" applyAlignment="1">
      <alignment horizontal="right" vertical="center" wrapText="1" indent="1"/>
    </xf>
    <xf numFmtId="3" fontId="4" fillId="0" borderId="5" xfId="0" applyNumberFormat="1" applyFont="1" applyBorder="1" applyAlignment="1">
      <alignment horizontal="right" vertical="center" wrapText="1" indent="1"/>
    </xf>
    <xf numFmtId="3" fontId="3" fillId="0" borderId="5" xfId="0" applyNumberFormat="1" applyFont="1" applyBorder="1" applyAlignment="1">
      <alignment horizontal="right" vertical="center" wrapText="1" indent="1"/>
    </xf>
    <xf numFmtId="3" fontId="11" fillId="0" borderId="5" xfId="0" applyNumberFormat="1" applyFont="1" applyBorder="1" applyAlignment="1">
      <alignment horizontal="righ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3" fillId="3" borderId="4" xfId="0" applyFont="1" applyFill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13" fillId="0" borderId="4" xfId="0" applyFont="1" applyBorder="1" applyAlignment="1">
      <alignment horizontal="left" vertical="center" wrapText="1" indent="1"/>
    </xf>
    <xf numFmtId="0" fontId="0" fillId="0" borderId="0" xfId="0" applyAlignment="1">
      <alignment horizontal="right" indent="1"/>
    </xf>
    <xf numFmtId="3" fontId="6" fillId="3" borderId="5" xfId="0" applyNumberFormat="1" applyFont="1" applyFill="1" applyBorder="1" applyAlignment="1">
      <alignment horizontal="right" vertical="center" wrapText="1" indent="1"/>
    </xf>
    <xf numFmtId="3" fontId="8" fillId="0" borderId="5" xfId="0" applyNumberFormat="1" applyFont="1" applyBorder="1" applyAlignment="1">
      <alignment horizontal="right" vertical="center" wrapText="1" indent="1"/>
    </xf>
    <xf numFmtId="3" fontId="5" fillId="0" borderId="5" xfId="0" applyNumberFormat="1" applyFont="1" applyBorder="1" applyAlignment="1">
      <alignment horizontal="right" vertical="center" wrapText="1" indent="1"/>
    </xf>
    <xf numFmtId="3" fontId="6" fillId="0" borderId="5" xfId="0" applyNumberFormat="1" applyFont="1" applyBorder="1" applyAlignment="1">
      <alignment horizontal="right" vertical="center" wrapText="1" indent="1"/>
    </xf>
    <xf numFmtId="3" fontId="9" fillId="0" borderId="5" xfId="0" applyNumberFormat="1" applyFont="1" applyBorder="1" applyAlignment="1">
      <alignment horizontal="right" vertical="center" wrapText="1" indent="1"/>
    </xf>
    <xf numFmtId="3" fontId="12" fillId="0" borderId="5" xfId="0" applyNumberFormat="1" applyFont="1" applyBorder="1" applyAlignment="1">
      <alignment horizontal="right" vertical="center" wrapText="1" indent="1"/>
    </xf>
    <xf numFmtId="0" fontId="4" fillId="4" borderId="4" xfId="0" applyFont="1" applyFill="1" applyBorder="1" applyAlignment="1">
      <alignment horizontal="left" vertical="center" wrapText="1" indent="1"/>
    </xf>
    <xf numFmtId="3" fontId="4" fillId="4" borderId="5" xfId="0" applyNumberFormat="1" applyFont="1" applyFill="1" applyBorder="1" applyAlignment="1">
      <alignment horizontal="right" vertical="center" wrapText="1" indent="1"/>
    </xf>
    <xf numFmtId="3" fontId="5" fillId="4" borderId="5" xfId="0" applyNumberFormat="1" applyFont="1" applyFill="1" applyBorder="1" applyAlignment="1">
      <alignment horizontal="right" vertical="center" wrapText="1" indent="1"/>
    </xf>
    <xf numFmtId="0" fontId="3" fillId="4" borderId="4" xfId="0" applyFont="1" applyFill="1" applyBorder="1" applyAlignment="1">
      <alignment horizontal="left" vertical="center" wrapText="1" indent="1"/>
    </xf>
    <xf numFmtId="3" fontId="3" fillId="4" borderId="5" xfId="0" applyNumberFormat="1" applyFont="1" applyFill="1" applyBorder="1" applyAlignment="1">
      <alignment horizontal="right" vertical="center" wrapText="1" indent="1"/>
    </xf>
    <xf numFmtId="3" fontId="6" fillId="4" borderId="5" xfId="0" applyNumberFormat="1" applyFont="1" applyFill="1" applyBorder="1" applyAlignment="1">
      <alignment horizontal="right" vertical="center" wrapText="1" indent="1"/>
    </xf>
    <xf numFmtId="3" fontId="3" fillId="5" borderId="5" xfId="0" applyNumberFormat="1" applyFont="1" applyFill="1" applyBorder="1" applyAlignment="1">
      <alignment horizontal="right" vertical="center" wrapText="1" indent="1"/>
    </xf>
    <xf numFmtId="3" fontId="6" fillId="5" borderId="5" xfId="0" applyNumberFormat="1" applyFont="1" applyFill="1" applyBorder="1" applyAlignment="1">
      <alignment horizontal="right" vertical="center" wrapText="1" indent="1"/>
    </xf>
    <xf numFmtId="0" fontId="17" fillId="2" borderId="4" xfId="0" applyFont="1" applyFill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right" vertical="center" wrapText="1" indent="1"/>
    </xf>
    <xf numFmtId="0" fontId="5" fillId="0" borderId="5" xfId="0" applyFont="1" applyBorder="1" applyAlignment="1">
      <alignment horizontal="right" vertical="center" wrapText="1" indent="1"/>
    </xf>
    <xf numFmtId="0" fontId="4" fillId="0" borderId="7" xfId="0" applyFont="1" applyBorder="1" applyAlignment="1">
      <alignment horizontal="left" vertical="center" wrapText="1" indent="1"/>
    </xf>
    <xf numFmtId="0" fontId="7" fillId="0" borderId="8" xfId="0" applyFont="1" applyBorder="1" applyAlignment="1">
      <alignment horizontal="right" vertical="center" wrapText="1" indent="1"/>
    </xf>
    <xf numFmtId="0" fontId="7" fillId="0" borderId="7" xfId="0" applyFont="1" applyBorder="1" applyAlignment="1">
      <alignment horizontal="left" vertical="center" wrapText="1" indent="1"/>
    </xf>
    <xf numFmtId="3" fontId="7" fillId="0" borderId="8" xfId="0" applyNumberFormat="1" applyFont="1" applyBorder="1" applyAlignment="1">
      <alignment horizontal="right" vertical="center" wrapText="1" indent="1"/>
    </xf>
    <xf numFmtId="0" fontId="19" fillId="0" borderId="5" xfId="0" applyFont="1" applyBorder="1" applyAlignment="1">
      <alignment horizontal="right" vertical="center" wrapText="1" indent="1"/>
    </xf>
    <xf numFmtId="0" fontId="20" fillId="0" borderId="5" xfId="0" applyFont="1" applyBorder="1" applyAlignment="1">
      <alignment horizontal="right" vertical="center" wrapText="1" indent="1"/>
    </xf>
    <xf numFmtId="0" fontId="7" fillId="0" borderId="9" xfId="0" applyFont="1" applyBorder="1" applyAlignment="1">
      <alignment horizontal="left" vertical="center" wrapText="1" indent="1"/>
    </xf>
    <xf numFmtId="0" fontId="18" fillId="0" borderId="4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indent="1"/>
    </xf>
    <xf numFmtId="0" fontId="23" fillId="0" borderId="0" xfId="0" applyFont="1"/>
    <xf numFmtId="0" fontId="16" fillId="0" borderId="5" xfId="0" applyFont="1" applyBorder="1" applyAlignment="1">
      <alignment horizontal="justify" vertical="center" wrapText="1"/>
    </xf>
    <xf numFmtId="0" fontId="21" fillId="0" borderId="0" xfId="0" applyFont="1"/>
    <xf numFmtId="3" fontId="3" fillId="2" borderId="5" xfId="0" applyNumberFormat="1" applyFont="1" applyFill="1" applyBorder="1" applyAlignment="1">
      <alignment horizontal="right" vertical="center" wrapText="1" indent="1"/>
    </xf>
    <xf numFmtId="3" fontId="6" fillId="2" borderId="5" xfId="0" applyNumberFormat="1" applyFont="1" applyFill="1" applyBorder="1" applyAlignment="1">
      <alignment horizontal="right" vertical="center" wrapText="1" indent="1"/>
    </xf>
    <xf numFmtId="0" fontId="24" fillId="0" borderId="0" xfId="0" applyFont="1" applyAlignment="1">
      <alignment horizontal="left"/>
    </xf>
    <xf numFmtId="0" fontId="0" fillId="0" borderId="0" xfId="0" applyAlignment="1">
      <alignment horizontal="left"/>
    </xf>
    <xf numFmtId="0" fontId="24" fillId="0" borderId="0" xfId="0" applyFont="1" applyAlignment="1">
      <alignment horizontal="right" indent="3"/>
    </xf>
    <xf numFmtId="0" fontId="0" fillId="0" borderId="0" xfId="0" applyAlignment="1">
      <alignment horizontal="right" indent="3"/>
    </xf>
    <xf numFmtId="0" fontId="0" fillId="0" borderId="10" xfId="0" applyBorder="1" applyAlignment="1">
      <alignment horizontal="right" indent="1"/>
    </xf>
    <xf numFmtId="0" fontId="0" fillId="0" borderId="1" xfId="0" applyBorder="1" applyAlignment="1">
      <alignment horizontal="right" indent="1"/>
    </xf>
    <xf numFmtId="0" fontId="0" fillId="4" borderId="1" xfId="0" applyFill="1" applyBorder="1" applyAlignment="1">
      <alignment horizontal="right" indent="1"/>
    </xf>
    <xf numFmtId="0" fontId="0" fillId="2" borderId="1" xfId="0" applyFill="1" applyBorder="1" applyAlignment="1">
      <alignment horizontal="right" indent="1"/>
    </xf>
    <xf numFmtId="0" fontId="0" fillId="5" borderId="1" xfId="0" applyFill="1" applyBorder="1" applyAlignment="1">
      <alignment horizontal="right" indent="1"/>
    </xf>
    <xf numFmtId="0" fontId="4" fillId="2" borderId="5" xfId="0" applyFont="1" applyFill="1" applyBorder="1" applyAlignment="1">
      <alignment vertical="center" wrapText="1"/>
    </xf>
    <xf numFmtId="0" fontId="26" fillId="0" borderId="0" xfId="0" applyFont="1" applyAlignment="1">
      <alignment horizontal="center"/>
    </xf>
    <xf numFmtId="0" fontId="3" fillId="2" borderId="5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16" fillId="2" borderId="5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right" vertical="center" indent="1"/>
    </xf>
    <xf numFmtId="0" fontId="7" fillId="0" borderId="1" xfId="0" applyFont="1" applyBorder="1" applyAlignment="1">
      <alignment horizontal="right" vertical="center" indent="1"/>
    </xf>
    <xf numFmtId="49" fontId="4" fillId="4" borderId="1" xfId="0" applyNumberFormat="1" applyFont="1" applyFill="1" applyBorder="1" applyAlignment="1">
      <alignment horizontal="left" vertical="center" indent="1"/>
    </xf>
    <xf numFmtId="49" fontId="4" fillId="0" borderId="1" xfId="0" applyNumberFormat="1" applyFont="1" applyBorder="1" applyAlignment="1">
      <alignment horizontal="left" vertical="center" indent="1"/>
    </xf>
    <xf numFmtId="0" fontId="5" fillId="0" borderId="1" xfId="0" applyFont="1" applyBorder="1" applyAlignment="1">
      <alignment horizontal="right" vertical="center" indent="1"/>
    </xf>
    <xf numFmtId="0" fontId="7" fillId="5" borderId="1" xfId="0" applyFont="1" applyFill="1" applyBorder="1" applyAlignment="1">
      <alignment horizontal="right" vertical="center" indent="1"/>
    </xf>
    <xf numFmtId="0" fontId="4" fillId="0" borderId="1" xfId="0" applyFont="1" applyBorder="1" applyAlignment="1">
      <alignment horizontal="left" vertical="center" indent="1"/>
    </xf>
    <xf numFmtId="0" fontId="3" fillId="5" borderId="5" xfId="0" applyFont="1" applyFill="1" applyBorder="1" applyAlignment="1">
      <alignment vertical="center" wrapText="1"/>
    </xf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0" fillId="6" borderId="1" xfId="0" applyFill="1" applyBorder="1" applyAlignment="1">
      <alignment horizontal="right" indent="1"/>
    </xf>
    <xf numFmtId="3" fontId="7" fillId="6" borderId="5" xfId="0" applyNumberFormat="1" applyFont="1" applyFill="1" applyBorder="1" applyAlignment="1">
      <alignment horizontal="right" vertical="center" wrapText="1" indent="1"/>
    </xf>
    <xf numFmtId="3" fontId="8" fillId="6" borderId="5" xfId="0" applyNumberFormat="1" applyFont="1" applyFill="1" applyBorder="1" applyAlignment="1">
      <alignment horizontal="right" vertical="center" wrapText="1" indent="1"/>
    </xf>
    <xf numFmtId="3" fontId="3" fillId="6" borderId="5" xfId="0" applyNumberFormat="1" applyFont="1" applyFill="1" applyBorder="1" applyAlignment="1">
      <alignment horizontal="right" vertical="center" wrapText="1" indent="1"/>
    </xf>
    <xf numFmtId="3" fontId="6" fillId="6" borderId="5" xfId="0" applyNumberFormat="1" applyFont="1" applyFill="1" applyBorder="1" applyAlignment="1">
      <alignment horizontal="right" vertical="center" wrapText="1" indent="1"/>
    </xf>
    <xf numFmtId="0" fontId="3" fillId="5" borderId="5" xfId="0" applyFont="1" applyFill="1" applyBorder="1" applyAlignment="1">
      <alignment horizontal="justify" vertical="center" wrapText="1"/>
    </xf>
    <xf numFmtId="0" fontId="4" fillId="5" borderId="5" xfId="0" applyFont="1" applyFill="1" applyBorder="1" applyAlignment="1">
      <alignment horizontal="justify" vertical="center" wrapText="1"/>
    </xf>
    <xf numFmtId="0" fontId="16" fillId="5" borderId="5" xfId="0" applyFont="1" applyFill="1" applyBorder="1" applyAlignment="1">
      <alignment horizontal="justify" vertical="center" wrapText="1"/>
    </xf>
    <xf numFmtId="0" fontId="29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5" fillId="2" borderId="5" xfId="0" applyFont="1" applyFill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5" borderId="5" xfId="0" applyFont="1" applyFill="1" applyBorder="1" applyAlignment="1">
      <alignment horizontal="justify" vertical="center" wrapText="1"/>
    </xf>
    <xf numFmtId="0" fontId="1" fillId="0" borderId="0" xfId="0" applyFont="1"/>
    <xf numFmtId="3" fontId="31" fillId="3" borderId="5" xfId="0" applyNumberFormat="1" applyFont="1" applyFill="1" applyBorder="1" applyAlignment="1">
      <alignment horizontal="right" vertical="center" wrapText="1" indent="1"/>
    </xf>
    <xf numFmtId="3" fontId="32" fillId="0" borderId="5" xfId="0" applyNumberFormat="1" applyFont="1" applyBorder="1" applyAlignment="1">
      <alignment horizontal="right" vertical="center" wrapText="1" indent="1"/>
    </xf>
    <xf numFmtId="3" fontId="30" fillId="0" borderId="5" xfId="0" applyNumberFormat="1" applyFont="1" applyBorder="1" applyAlignment="1">
      <alignment horizontal="right" vertical="center" wrapText="1" indent="1"/>
    </xf>
    <xf numFmtId="3" fontId="30" fillId="4" borderId="5" xfId="0" applyNumberFormat="1" applyFont="1" applyFill="1" applyBorder="1" applyAlignment="1">
      <alignment horizontal="right" vertical="center" wrapText="1" indent="1"/>
    </xf>
    <xf numFmtId="3" fontId="31" fillId="0" borderId="5" xfId="0" applyNumberFormat="1" applyFont="1" applyBorder="1" applyAlignment="1">
      <alignment horizontal="right" vertical="center" wrapText="1" indent="1"/>
    </xf>
    <xf numFmtId="3" fontId="33" fillId="0" borderId="5" xfId="0" applyNumberFormat="1" applyFont="1" applyBorder="1" applyAlignment="1">
      <alignment horizontal="right" vertical="center" wrapText="1" indent="1"/>
    </xf>
    <xf numFmtId="3" fontId="31" fillId="5" borderId="5" xfId="0" applyNumberFormat="1" applyFont="1" applyFill="1" applyBorder="1" applyAlignment="1">
      <alignment horizontal="right" vertical="center" wrapText="1" indent="1"/>
    </xf>
    <xf numFmtId="3" fontId="32" fillId="6" borderId="5" xfId="0" applyNumberFormat="1" applyFont="1" applyFill="1" applyBorder="1" applyAlignment="1">
      <alignment horizontal="right" vertical="center" wrapText="1" indent="1"/>
    </xf>
    <xf numFmtId="3" fontId="31" fillId="4" borderId="5" xfId="0" applyNumberFormat="1" applyFont="1" applyFill="1" applyBorder="1" applyAlignment="1">
      <alignment horizontal="right" vertical="center" wrapText="1" indent="1"/>
    </xf>
    <xf numFmtId="3" fontId="31" fillId="6" borderId="5" xfId="0" applyNumberFormat="1" applyFont="1" applyFill="1" applyBorder="1" applyAlignment="1">
      <alignment horizontal="right" vertical="center" wrapText="1" indent="1"/>
    </xf>
    <xf numFmtId="3" fontId="31" fillId="2" borderId="5" xfId="0" applyNumberFormat="1" applyFont="1" applyFill="1" applyBorder="1" applyAlignment="1">
      <alignment horizontal="right" vertical="center" wrapText="1" indent="1"/>
    </xf>
    <xf numFmtId="0" fontId="34" fillId="2" borderId="5" xfId="0" applyFont="1" applyFill="1" applyBorder="1" applyAlignment="1">
      <alignment vertical="center" wrapText="1"/>
    </xf>
    <xf numFmtId="0" fontId="35" fillId="0" borderId="5" xfId="0" applyFont="1" applyBorder="1" applyAlignment="1">
      <alignment vertical="center" wrapText="1"/>
    </xf>
    <xf numFmtId="0" fontId="35" fillId="5" borderId="5" xfId="0" applyFont="1" applyFill="1" applyBorder="1" applyAlignment="1">
      <alignment vertical="center" wrapText="1"/>
    </xf>
    <xf numFmtId="3" fontId="35" fillId="3" borderId="5" xfId="0" applyNumberFormat="1" applyFont="1" applyFill="1" applyBorder="1" applyAlignment="1">
      <alignment horizontal="right" vertical="center" wrapText="1" indent="1"/>
    </xf>
    <xf numFmtId="3" fontId="36" fillId="0" borderId="5" xfId="0" applyNumberFormat="1" applyFont="1" applyBorder="1" applyAlignment="1">
      <alignment horizontal="right" vertical="center" wrapText="1" indent="1"/>
    </xf>
    <xf numFmtId="3" fontId="34" fillId="0" borderId="5" xfId="0" applyNumberFormat="1" applyFont="1" applyBorder="1" applyAlignment="1">
      <alignment horizontal="right" vertical="center" wrapText="1" indent="1"/>
    </xf>
    <xf numFmtId="3" fontId="34" fillId="4" borderId="5" xfId="0" applyNumberFormat="1" applyFont="1" applyFill="1" applyBorder="1" applyAlignment="1">
      <alignment horizontal="right" vertical="center" wrapText="1" indent="1"/>
    </xf>
    <xf numFmtId="3" fontId="35" fillId="0" borderId="5" xfId="0" applyNumberFormat="1" applyFont="1" applyBorder="1" applyAlignment="1">
      <alignment horizontal="right" vertical="center" wrapText="1" indent="1"/>
    </xf>
    <xf numFmtId="3" fontId="37" fillId="0" borderId="5" xfId="0" applyNumberFormat="1" applyFont="1" applyBorder="1" applyAlignment="1">
      <alignment horizontal="right" vertical="center" wrapText="1" indent="1"/>
    </xf>
    <xf numFmtId="3" fontId="35" fillId="5" borderId="5" xfId="0" applyNumberFormat="1" applyFont="1" applyFill="1" applyBorder="1" applyAlignment="1">
      <alignment horizontal="right" vertical="center" wrapText="1" indent="1"/>
    </xf>
    <xf numFmtId="3" fontId="36" fillId="6" borderId="5" xfId="0" applyNumberFormat="1" applyFont="1" applyFill="1" applyBorder="1" applyAlignment="1">
      <alignment horizontal="right" vertical="center" wrapText="1" indent="1"/>
    </xf>
    <xf numFmtId="3" fontId="35" fillId="4" borderId="5" xfId="0" applyNumberFormat="1" applyFont="1" applyFill="1" applyBorder="1" applyAlignment="1">
      <alignment horizontal="right" vertical="center" wrapText="1" indent="1"/>
    </xf>
    <xf numFmtId="3" fontId="35" fillId="6" borderId="5" xfId="0" applyNumberFormat="1" applyFont="1" applyFill="1" applyBorder="1" applyAlignment="1">
      <alignment horizontal="right" vertical="center" wrapText="1" indent="1"/>
    </xf>
    <xf numFmtId="3" fontId="35" fillId="2" borderId="5" xfId="0" applyNumberFormat="1" applyFont="1" applyFill="1" applyBorder="1" applyAlignment="1">
      <alignment horizontal="righ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right" vertical="center" wrapText="1" indent="1"/>
    </xf>
    <xf numFmtId="49" fontId="3" fillId="0" borderId="1" xfId="0" applyNumberFormat="1" applyFont="1" applyBorder="1" applyAlignment="1">
      <alignment horizontal="left" vertical="center" indent="1"/>
    </xf>
    <xf numFmtId="0" fontId="7" fillId="0" borderId="2" xfId="0" applyFont="1" applyBorder="1" applyAlignment="1">
      <alignment horizontal="right" vertical="center" wrapText="1" indent="1"/>
    </xf>
    <xf numFmtId="3" fontId="8" fillId="0" borderId="2" xfId="0" applyNumberFormat="1" applyFont="1" applyBorder="1" applyAlignment="1">
      <alignment horizontal="right" vertical="center" wrapText="1" indent="1"/>
    </xf>
    <xf numFmtId="3" fontId="4" fillId="0" borderId="1" xfId="0" applyNumberFormat="1" applyFont="1" applyBorder="1" applyAlignment="1">
      <alignment horizontal="right" vertical="center" wrapText="1" indent="1"/>
    </xf>
    <xf numFmtId="3" fontId="3" fillId="0" borderId="1" xfId="0" applyNumberFormat="1" applyFont="1" applyBorder="1" applyAlignment="1">
      <alignment horizontal="right" vertical="center" wrapText="1" indent="1"/>
    </xf>
    <xf numFmtId="0" fontId="36" fillId="0" borderId="5" xfId="0" applyFont="1" applyBorder="1" applyAlignment="1">
      <alignment horizontal="right" vertical="center" wrapText="1" indent="1"/>
    </xf>
    <xf numFmtId="0" fontId="34" fillId="0" borderId="5" xfId="0" applyFont="1" applyBorder="1" applyAlignment="1">
      <alignment horizontal="right" vertical="center" wrapText="1" indent="1"/>
    </xf>
    <xf numFmtId="3" fontId="35" fillId="0" borderId="1" xfId="0" applyNumberFormat="1" applyFont="1" applyBorder="1" applyAlignment="1">
      <alignment horizontal="right" vertical="center" wrapText="1" indent="1"/>
    </xf>
    <xf numFmtId="3" fontId="36" fillId="0" borderId="2" xfId="0" applyNumberFormat="1" applyFont="1" applyBorder="1" applyAlignment="1">
      <alignment horizontal="right" vertical="center" wrapText="1" indent="1"/>
    </xf>
    <xf numFmtId="3" fontId="34" fillId="0" borderId="1" xfId="0" applyNumberFormat="1" applyFont="1" applyBorder="1" applyAlignment="1">
      <alignment horizontal="right" vertical="center" wrapText="1" indent="1"/>
    </xf>
    <xf numFmtId="3" fontId="4" fillId="5" borderId="5" xfId="0" applyNumberFormat="1" applyFont="1" applyFill="1" applyBorder="1" applyAlignment="1">
      <alignment horizontal="right" vertical="center" wrapText="1" indent="1"/>
    </xf>
    <xf numFmtId="0" fontId="0" fillId="5" borderId="0" xfId="0" applyFill="1"/>
    <xf numFmtId="3" fontId="13" fillId="0" borderId="5" xfId="0" applyNumberFormat="1" applyFont="1" applyBorder="1" applyAlignment="1">
      <alignment horizontal="right" vertical="center" wrapText="1" indent="1"/>
    </xf>
    <xf numFmtId="3" fontId="4" fillId="2" borderId="5" xfId="0" applyNumberFormat="1" applyFont="1" applyFill="1" applyBorder="1" applyAlignment="1">
      <alignment horizontal="right" vertical="center" wrapText="1" indent="1"/>
    </xf>
    <xf numFmtId="0" fontId="17" fillId="5" borderId="4" xfId="0" applyFont="1" applyFill="1" applyBorder="1" applyAlignment="1">
      <alignment horizontal="left" vertical="center" wrapText="1" indent="1"/>
    </xf>
    <xf numFmtId="0" fontId="17" fillId="6" borderId="4" xfId="0" applyFont="1" applyFill="1" applyBorder="1" applyAlignment="1">
      <alignment horizontal="left" vertical="center" wrapText="1" indent="1"/>
    </xf>
    <xf numFmtId="0" fontId="32" fillId="0" borderId="5" xfId="0" applyFont="1" applyBorder="1" applyAlignment="1">
      <alignment horizontal="right" vertical="center" wrapText="1" indent="1"/>
    </xf>
    <xf numFmtId="0" fontId="30" fillId="0" borderId="5" xfId="0" applyFont="1" applyBorder="1" applyAlignment="1">
      <alignment horizontal="right" vertical="center" wrapText="1" indent="1"/>
    </xf>
    <xf numFmtId="3" fontId="31" fillId="0" borderId="1" xfId="0" applyNumberFormat="1" applyFont="1" applyBorder="1" applyAlignment="1">
      <alignment horizontal="right" vertical="center" wrapText="1" indent="1"/>
    </xf>
    <xf numFmtId="3" fontId="32" fillId="0" borderId="2" xfId="0" applyNumberFormat="1" applyFont="1" applyBorder="1" applyAlignment="1">
      <alignment horizontal="right" vertical="center" wrapText="1" indent="1"/>
    </xf>
    <xf numFmtId="3" fontId="30" fillId="0" borderId="1" xfId="0" applyNumberFormat="1" applyFont="1" applyBorder="1" applyAlignment="1">
      <alignment horizontal="right" vertical="center" wrapText="1" indent="1"/>
    </xf>
    <xf numFmtId="0" fontId="40" fillId="0" borderId="5" xfId="0" applyFont="1" applyBorder="1" applyAlignment="1">
      <alignment horizontal="right" vertical="center" wrapText="1" indent="1"/>
    </xf>
    <xf numFmtId="3" fontId="40" fillId="0" borderId="5" xfId="0" applyNumberFormat="1" applyFont="1" applyBorder="1" applyAlignment="1">
      <alignment horizontal="right" vertical="center" wrapText="1" indent="1"/>
    </xf>
    <xf numFmtId="3" fontId="0" fillId="5" borderId="0" xfId="0" applyNumberFormat="1" applyFill="1"/>
    <xf numFmtId="0" fontId="4" fillId="6" borderId="1" xfId="0" applyFont="1" applyFill="1" applyBorder="1" applyAlignment="1">
      <alignment horizontal="left" vertical="center" indent="1"/>
    </xf>
    <xf numFmtId="0" fontId="7" fillId="6" borderId="5" xfId="0" applyFont="1" applyFill="1" applyBorder="1" applyAlignment="1">
      <alignment horizontal="right" vertical="center" wrapText="1" indent="1"/>
    </xf>
    <xf numFmtId="0" fontId="8" fillId="6" borderId="5" xfId="0" applyFont="1" applyFill="1" applyBorder="1" applyAlignment="1">
      <alignment horizontal="right" vertical="center" wrapText="1" indent="1"/>
    </xf>
    <xf numFmtId="0" fontId="32" fillId="6" borderId="5" xfId="0" applyFont="1" applyFill="1" applyBorder="1" applyAlignment="1">
      <alignment horizontal="right" vertical="center" wrapText="1" indent="1"/>
    </xf>
    <xf numFmtId="0" fontId="7" fillId="6" borderId="1" xfId="0" applyFont="1" applyFill="1" applyBorder="1" applyAlignment="1">
      <alignment horizontal="right" vertical="center" indent="1"/>
    </xf>
    <xf numFmtId="0" fontId="17" fillId="0" borderId="4" xfId="0" applyFont="1" applyBorder="1" applyAlignment="1">
      <alignment horizontal="left" vertical="center" wrapText="1" indent="1"/>
    </xf>
    <xf numFmtId="0" fontId="4" fillId="7" borderId="1" xfId="0" applyFont="1" applyFill="1" applyBorder="1" applyAlignment="1">
      <alignment horizontal="left" vertical="center" indent="1"/>
    </xf>
    <xf numFmtId="0" fontId="17" fillId="7" borderId="4" xfId="0" applyFont="1" applyFill="1" applyBorder="1" applyAlignment="1">
      <alignment horizontal="left" vertical="center" wrapText="1" indent="1"/>
    </xf>
    <xf numFmtId="3" fontId="7" fillId="7" borderId="5" xfId="0" applyNumberFormat="1" applyFont="1" applyFill="1" applyBorder="1" applyAlignment="1">
      <alignment horizontal="right" vertical="center" wrapText="1" indent="1"/>
    </xf>
    <xf numFmtId="3" fontId="8" fillId="7" borderId="5" xfId="0" applyNumberFormat="1" applyFont="1" applyFill="1" applyBorder="1" applyAlignment="1">
      <alignment horizontal="right" vertical="center" wrapText="1" indent="1"/>
    </xf>
    <xf numFmtId="3" fontId="32" fillId="7" borderId="5" xfId="0" applyNumberFormat="1" applyFont="1" applyFill="1" applyBorder="1" applyAlignment="1">
      <alignment horizontal="right" vertical="center" wrapText="1" indent="1"/>
    </xf>
    <xf numFmtId="0" fontId="7" fillId="7" borderId="1" xfId="0" applyFont="1" applyFill="1" applyBorder="1" applyAlignment="1">
      <alignment horizontal="right" vertical="center" indent="1"/>
    </xf>
    <xf numFmtId="3" fontId="3" fillId="7" borderId="5" xfId="0" applyNumberFormat="1" applyFont="1" applyFill="1" applyBorder="1" applyAlignment="1">
      <alignment horizontal="right" vertical="center" wrapText="1" indent="1"/>
    </xf>
    <xf numFmtId="3" fontId="31" fillId="7" borderId="5" xfId="0" applyNumberFormat="1" applyFont="1" applyFill="1" applyBorder="1" applyAlignment="1">
      <alignment horizontal="right" vertical="center" wrapText="1" indent="1"/>
    </xf>
    <xf numFmtId="0" fontId="0" fillId="7" borderId="1" xfId="0" applyFill="1" applyBorder="1" applyAlignment="1">
      <alignment horizontal="right" indent="1"/>
    </xf>
    <xf numFmtId="3" fontId="6" fillId="7" borderId="5" xfId="0" applyNumberFormat="1" applyFont="1" applyFill="1" applyBorder="1" applyAlignment="1">
      <alignment horizontal="right" vertical="center" wrapText="1" indent="1"/>
    </xf>
    <xf numFmtId="3" fontId="35" fillId="7" borderId="5" xfId="0" applyNumberFormat="1" applyFont="1" applyFill="1" applyBorder="1" applyAlignment="1">
      <alignment horizontal="right" vertical="center" wrapText="1" indent="1"/>
    </xf>
    <xf numFmtId="3" fontId="6" fillId="0" borderId="1" xfId="0" applyNumberFormat="1" applyFont="1" applyBorder="1" applyAlignment="1">
      <alignment horizontal="right" vertical="center" wrapText="1" indent="1"/>
    </xf>
    <xf numFmtId="3" fontId="5" fillId="0" borderId="1" xfId="0" applyNumberFormat="1" applyFont="1" applyBorder="1" applyAlignment="1">
      <alignment horizontal="right" vertical="center" wrapText="1" indent="1"/>
    </xf>
    <xf numFmtId="3" fontId="5" fillId="5" borderId="5" xfId="0" applyNumberFormat="1" applyFont="1" applyFill="1" applyBorder="1" applyAlignment="1">
      <alignment horizontal="right" vertical="center" wrapText="1" indent="1"/>
    </xf>
    <xf numFmtId="0" fontId="34" fillId="2" borderId="5" xfId="0" applyFont="1" applyFill="1" applyBorder="1" applyAlignment="1">
      <alignment horizontal="justify" vertical="center" wrapText="1"/>
    </xf>
    <xf numFmtId="0" fontId="34" fillId="0" borderId="5" xfId="0" applyFont="1" applyBorder="1" applyAlignment="1">
      <alignment horizontal="justify" vertical="center" wrapText="1"/>
    </xf>
    <xf numFmtId="0" fontId="34" fillId="5" borderId="5" xfId="0" applyFont="1" applyFill="1" applyBorder="1" applyAlignment="1">
      <alignment horizontal="justify" vertical="center" wrapText="1"/>
    </xf>
    <xf numFmtId="3" fontId="34" fillId="5" borderId="5" xfId="0" applyNumberFormat="1" applyFont="1" applyFill="1" applyBorder="1" applyAlignment="1">
      <alignment horizontal="right" vertical="center" wrapText="1" indent="1"/>
    </xf>
    <xf numFmtId="0" fontId="41" fillId="0" borderId="5" xfId="0" applyFont="1" applyBorder="1" applyAlignment="1">
      <alignment horizontal="right" vertical="center" wrapText="1" indent="1"/>
    </xf>
    <xf numFmtId="0" fontId="36" fillId="6" borderId="5" xfId="0" applyFont="1" applyFill="1" applyBorder="1" applyAlignment="1">
      <alignment horizontal="right" vertical="center" wrapText="1" indent="1"/>
    </xf>
    <xf numFmtId="3" fontId="41" fillId="0" borderId="5" xfId="0" applyNumberFormat="1" applyFont="1" applyBorder="1" applyAlignment="1">
      <alignment horizontal="right" vertical="center" wrapText="1" indent="1"/>
    </xf>
    <xf numFmtId="3" fontId="36" fillId="7" borderId="5" xfId="0" applyNumberFormat="1" applyFont="1" applyFill="1" applyBorder="1" applyAlignment="1">
      <alignment horizontal="right" vertical="center" wrapText="1" indent="1"/>
    </xf>
    <xf numFmtId="0" fontId="5" fillId="2" borderId="5" xfId="0" applyFont="1" applyFill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5" borderId="5" xfId="0" applyFont="1" applyFill="1" applyBorder="1" applyAlignment="1">
      <alignment vertical="center" wrapText="1"/>
    </xf>
    <xf numFmtId="0" fontId="30" fillId="2" borderId="5" xfId="0" applyFont="1" applyFill="1" applyBorder="1" applyAlignment="1">
      <alignment vertical="center" wrapText="1"/>
    </xf>
    <xf numFmtId="0" fontId="31" fillId="0" borderId="5" xfId="0" applyFont="1" applyBorder="1" applyAlignment="1">
      <alignment horizontal="left" vertical="center" wrapText="1" indent="4"/>
    </xf>
    <xf numFmtId="0" fontId="31" fillId="5" borderId="5" xfId="0" applyFont="1" applyFill="1" applyBorder="1" applyAlignment="1">
      <alignment horizontal="left" vertical="center" wrapText="1" indent="4"/>
    </xf>
    <xf numFmtId="3" fontId="7" fillId="0" borderId="9" xfId="0" applyNumberFormat="1" applyFont="1" applyBorder="1" applyAlignment="1">
      <alignment horizontal="right" vertical="center" wrapText="1" indent="1"/>
    </xf>
    <xf numFmtId="3" fontId="30" fillId="5" borderId="5" xfId="0" applyNumberFormat="1" applyFont="1" applyFill="1" applyBorder="1" applyAlignment="1">
      <alignment horizontal="right" vertical="center" wrapText="1" indent="1"/>
    </xf>
    <xf numFmtId="14" fontId="27" fillId="0" borderId="0" xfId="0" applyNumberFormat="1" applyFont="1" applyAlignment="1">
      <alignment horizontal="left"/>
    </xf>
    <xf numFmtId="0" fontId="3" fillId="8" borderId="1" xfId="0" applyFont="1" applyFill="1" applyBorder="1" applyAlignment="1">
      <alignment horizontal="left" vertical="center" wrapText="1" indent="1"/>
    </xf>
    <xf numFmtId="0" fontId="4" fillId="8" borderId="2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left" vertical="center" wrapText="1" indent="1"/>
    </xf>
    <xf numFmtId="0" fontId="4" fillId="8" borderId="5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34" fillId="8" borderId="5" xfId="0" applyFont="1" applyFill="1" applyBorder="1" applyAlignment="1">
      <alignment horizontal="center" vertical="center" wrapText="1"/>
    </xf>
    <xf numFmtId="0" fontId="30" fillId="8" borderId="5" xfId="0" applyFont="1" applyFill="1" applyBorder="1" applyAlignment="1">
      <alignment horizontal="center" vertical="center" wrapText="1"/>
    </xf>
    <xf numFmtId="14" fontId="24" fillId="0" borderId="0" xfId="0" applyNumberFormat="1" applyFont="1" applyAlignment="1">
      <alignment horizontal="left"/>
    </xf>
    <xf numFmtId="3" fontId="0" fillId="0" borderId="1" xfId="0" applyNumberFormat="1" applyBorder="1" applyAlignment="1">
      <alignment horizontal="right" vertical="center" indent="1"/>
    </xf>
    <xf numFmtId="0" fontId="10" fillId="3" borderId="1" xfId="0" applyFont="1" applyFill="1" applyBorder="1" applyAlignment="1">
      <alignment horizontal="left" vertical="center" indent="1"/>
    </xf>
    <xf numFmtId="3" fontId="0" fillId="0" borderId="10" xfId="0" applyNumberFormat="1" applyBorder="1" applyAlignment="1">
      <alignment horizontal="right" vertical="center" indent="1"/>
    </xf>
    <xf numFmtId="0" fontId="0" fillId="0" borderId="1" xfId="0" applyBorder="1" applyAlignment="1">
      <alignment horizontal="right" vertical="center" indent="1"/>
    </xf>
    <xf numFmtId="0" fontId="10" fillId="4" borderId="1" xfId="0" applyFont="1" applyFill="1" applyBorder="1" applyAlignment="1">
      <alignment horizontal="left" vertical="center" indent="1"/>
    </xf>
    <xf numFmtId="0" fontId="2" fillId="4" borderId="1" xfId="0" applyFont="1" applyFill="1" applyBorder="1" applyAlignment="1">
      <alignment horizontal="left" vertical="center" indent="1"/>
    </xf>
    <xf numFmtId="0" fontId="0" fillId="4" borderId="1" xfId="0" applyFill="1" applyBorder="1" applyAlignment="1">
      <alignment horizontal="right" vertical="center" indent="1"/>
    </xf>
    <xf numFmtId="3" fontId="36" fillId="0" borderId="8" xfId="0" applyNumberFormat="1" applyFont="1" applyBorder="1" applyAlignment="1">
      <alignment horizontal="right" vertical="center" wrapText="1" indent="1"/>
    </xf>
    <xf numFmtId="3" fontId="8" fillId="0" borderId="8" xfId="0" applyNumberFormat="1" applyFont="1" applyBorder="1" applyAlignment="1">
      <alignment horizontal="right" vertical="center" wrapText="1" indent="1"/>
    </xf>
    <xf numFmtId="3" fontId="32" fillId="0" borderId="8" xfId="0" applyNumberFormat="1" applyFont="1" applyBorder="1" applyAlignment="1">
      <alignment horizontal="right" vertical="center" wrapText="1" indent="1"/>
    </xf>
    <xf numFmtId="0" fontId="2" fillId="8" borderId="5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3" fontId="7" fillId="0" borderId="2" xfId="0" applyNumberFormat="1" applyFont="1" applyBorder="1" applyAlignment="1">
      <alignment horizontal="right" vertical="center" wrapText="1" indent="1"/>
    </xf>
    <xf numFmtId="49" fontId="7" fillId="0" borderId="1" xfId="0" applyNumberFormat="1" applyFont="1" applyBorder="1" applyAlignment="1">
      <alignment horizontal="right" vertical="center" indent="1"/>
    </xf>
    <xf numFmtId="3" fontId="8" fillId="0" borderId="9" xfId="0" applyNumberFormat="1" applyFont="1" applyBorder="1" applyAlignment="1">
      <alignment horizontal="right" vertical="center" wrapText="1" indent="1"/>
    </xf>
    <xf numFmtId="3" fontId="36" fillId="0" borderId="9" xfId="0" applyNumberFormat="1" applyFont="1" applyBorder="1" applyAlignment="1">
      <alignment horizontal="right" vertical="center" wrapText="1" indent="1"/>
    </xf>
    <xf numFmtId="3" fontId="32" fillId="0" borderId="9" xfId="0" applyNumberFormat="1" applyFont="1" applyBorder="1" applyAlignment="1">
      <alignment horizontal="right" vertical="center" wrapText="1" indent="1"/>
    </xf>
    <xf numFmtId="3" fontId="14" fillId="0" borderId="5" xfId="0" applyNumberFormat="1" applyFont="1" applyBorder="1" applyAlignment="1">
      <alignment horizontal="right" vertical="center" wrapText="1" indent="1"/>
    </xf>
    <xf numFmtId="3" fontId="42" fillId="0" borderId="5" xfId="0" applyNumberFormat="1" applyFont="1" applyBorder="1" applyAlignment="1">
      <alignment horizontal="right" vertical="center" wrapText="1" indent="1"/>
    </xf>
    <xf numFmtId="3" fontId="43" fillId="0" borderId="5" xfId="0" applyNumberFormat="1" applyFont="1" applyBorder="1" applyAlignment="1">
      <alignment horizontal="right" vertical="center" wrapText="1" indent="1"/>
    </xf>
    <xf numFmtId="0" fontId="14" fillId="0" borderId="5" xfId="0" applyFont="1" applyBorder="1" applyAlignment="1">
      <alignment horizontal="right" vertical="center" wrapText="1" indent="1"/>
    </xf>
    <xf numFmtId="3" fontId="43" fillId="4" borderId="5" xfId="0" applyNumberFormat="1" applyFont="1" applyFill="1" applyBorder="1" applyAlignment="1">
      <alignment horizontal="right" vertical="center" wrapText="1" indent="1"/>
    </xf>
    <xf numFmtId="164" fontId="7" fillId="0" borderId="5" xfId="0" applyNumberFormat="1" applyFont="1" applyBorder="1" applyAlignment="1">
      <alignment horizontal="right" vertical="center" wrapText="1" indent="1"/>
    </xf>
    <xf numFmtId="3" fontId="43" fillId="3" borderId="5" xfId="0" applyNumberFormat="1" applyFont="1" applyFill="1" applyBorder="1" applyAlignment="1">
      <alignment horizontal="right" vertical="center" wrapText="1" indent="1"/>
    </xf>
    <xf numFmtId="3" fontId="3" fillId="9" borderId="5" xfId="0" applyNumberFormat="1" applyFont="1" applyFill="1" applyBorder="1" applyAlignment="1">
      <alignment horizontal="right" vertical="center" wrapText="1" indent="1"/>
    </xf>
    <xf numFmtId="3" fontId="7" fillId="9" borderId="5" xfId="0" applyNumberFormat="1" applyFont="1" applyFill="1" applyBorder="1" applyAlignment="1">
      <alignment horizontal="right" vertical="center" wrapText="1" indent="1"/>
    </xf>
    <xf numFmtId="0" fontId="14" fillId="8" borderId="6" xfId="0" applyFont="1" applyFill="1" applyBorder="1" applyAlignment="1">
      <alignment horizontal="center" vertical="center" wrapText="1"/>
    </xf>
    <xf numFmtId="0" fontId="15" fillId="8" borderId="3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26" fillId="5" borderId="0" xfId="0" applyFont="1" applyFill="1" applyAlignment="1">
      <alignment horizontal="center"/>
    </xf>
    <xf numFmtId="0" fontId="24" fillId="0" borderId="0" xfId="0" applyFont="1" applyAlignment="1">
      <alignment horizontal="right" indent="2"/>
    </xf>
    <xf numFmtId="0" fontId="0" fillId="0" borderId="0" xfId="0" applyAlignment="1">
      <alignment horizontal="right" indent="2"/>
    </xf>
    <xf numFmtId="0" fontId="4" fillId="8" borderId="6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/>
    </xf>
    <xf numFmtId="0" fontId="0" fillId="8" borderId="4" xfId="0" applyFill="1" applyBorder="1"/>
    <xf numFmtId="3" fontId="4" fillId="0" borderId="9" xfId="0" applyNumberFormat="1" applyFont="1" applyBorder="1" applyAlignment="1">
      <alignment horizontal="right" vertical="center" wrapText="1" indent="1"/>
    </xf>
    <xf numFmtId="0" fontId="0" fillId="0" borderId="4" xfId="0" applyBorder="1" applyAlignment="1">
      <alignment horizontal="right" vertical="center" wrapText="1" indent="1"/>
    </xf>
    <xf numFmtId="3" fontId="30" fillId="0" borderId="9" xfId="0" applyNumberFormat="1" applyFont="1" applyBorder="1" applyAlignment="1">
      <alignment horizontal="right" vertical="center" wrapText="1" indent="1"/>
    </xf>
    <xf numFmtId="0" fontId="39" fillId="0" borderId="4" xfId="0" applyFont="1" applyBorder="1" applyAlignment="1">
      <alignment horizontal="right" vertical="center" wrapText="1" indent="1"/>
    </xf>
    <xf numFmtId="3" fontId="5" fillId="0" borderId="9" xfId="0" applyNumberFormat="1" applyFont="1" applyBorder="1" applyAlignment="1">
      <alignment horizontal="right" vertical="center" wrapText="1" indent="1"/>
    </xf>
    <xf numFmtId="0" fontId="1" fillId="0" borderId="4" xfId="0" applyFont="1" applyBorder="1" applyAlignment="1">
      <alignment horizontal="right" vertical="center" wrapText="1" indent="1"/>
    </xf>
    <xf numFmtId="3" fontId="34" fillId="0" borderId="9" xfId="0" applyNumberFormat="1" applyFont="1" applyBorder="1" applyAlignment="1">
      <alignment horizontal="right" vertical="center" wrapText="1" indent="1"/>
    </xf>
    <xf numFmtId="0" fontId="38" fillId="0" borderId="4" xfId="0" applyFont="1" applyBorder="1" applyAlignment="1">
      <alignment horizontal="right" vertical="center" wrapText="1" indent="1"/>
    </xf>
    <xf numFmtId="3" fontId="35" fillId="0" borderId="9" xfId="0" applyNumberFormat="1" applyFont="1" applyBorder="1" applyAlignment="1">
      <alignment horizontal="right" vertical="center" wrapText="1" indent="1"/>
    </xf>
    <xf numFmtId="3" fontId="35" fillId="0" borderId="4" xfId="0" applyNumberFormat="1" applyFont="1" applyBorder="1" applyAlignment="1">
      <alignment horizontal="right" vertical="center" wrapText="1" indent="1"/>
    </xf>
    <xf numFmtId="3" fontId="31" fillId="0" borderId="9" xfId="0" applyNumberFormat="1" applyFont="1" applyBorder="1" applyAlignment="1">
      <alignment horizontal="right" vertical="center" wrapText="1" indent="1"/>
    </xf>
    <xf numFmtId="3" fontId="31" fillId="0" borderId="4" xfId="0" applyNumberFormat="1" applyFont="1" applyBorder="1" applyAlignment="1">
      <alignment horizontal="right" vertical="center" wrapText="1" indent="1"/>
    </xf>
    <xf numFmtId="0" fontId="32" fillId="0" borderId="9" xfId="0" applyFont="1" applyBorder="1" applyAlignment="1">
      <alignment horizontal="right" vertical="center" wrapText="1" indent="1"/>
    </xf>
    <xf numFmtId="0" fontId="32" fillId="0" borderId="7" xfId="0" applyFont="1" applyBorder="1" applyAlignment="1">
      <alignment horizontal="right" vertical="center" wrapText="1" indent="1"/>
    </xf>
    <xf numFmtId="0" fontId="32" fillId="0" borderId="4" xfId="0" applyFont="1" applyBorder="1" applyAlignment="1">
      <alignment horizontal="right" vertical="center" wrapText="1" indent="1"/>
    </xf>
    <xf numFmtId="0" fontId="36" fillId="0" borderId="9" xfId="0" applyFont="1" applyBorder="1" applyAlignment="1">
      <alignment horizontal="right" vertical="center" wrapText="1" indent="1"/>
    </xf>
    <xf numFmtId="0" fontId="36" fillId="0" borderId="7" xfId="0" applyFont="1" applyBorder="1" applyAlignment="1">
      <alignment horizontal="right" vertical="center" wrapText="1" indent="1"/>
    </xf>
    <xf numFmtId="0" fontId="36" fillId="0" borderId="4" xfId="0" applyFont="1" applyBorder="1" applyAlignment="1">
      <alignment horizontal="right" vertical="center" wrapText="1" indent="1"/>
    </xf>
    <xf numFmtId="3" fontId="3" fillId="0" borderId="9" xfId="0" applyNumberFormat="1" applyFont="1" applyBorder="1" applyAlignment="1">
      <alignment horizontal="right" vertical="center" wrapText="1" indent="1"/>
    </xf>
    <xf numFmtId="3" fontId="3" fillId="0" borderId="4" xfId="0" applyNumberFormat="1" applyFont="1" applyBorder="1" applyAlignment="1">
      <alignment horizontal="right" vertical="center" wrapText="1" indent="1"/>
    </xf>
    <xf numFmtId="3" fontId="6" fillId="0" borderId="9" xfId="0" applyNumberFormat="1" applyFont="1" applyBorder="1" applyAlignment="1">
      <alignment horizontal="right" vertical="center" wrapText="1" indent="1"/>
    </xf>
    <xf numFmtId="3" fontId="6" fillId="0" borderId="4" xfId="0" applyNumberFormat="1" applyFont="1" applyBorder="1" applyAlignment="1">
      <alignment horizontal="right" vertical="center" wrapText="1" indent="1"/>
    </xf>
    <xf numFmtId="3" fontId="30" fillId="0" borderId="4" xfId="0" applyNumberFormat="1" applyFont="1" applyBorder="1" applyAlignment="1">
      <alignment horizontal="right" vertical="center" wrapText="1" indent="1"/>
    </xf>
    <xf numFmtId="3" fontId="4" fillId="0" borderId="4" xfId="0" applyNumberFormat="1" applyFont="1" applyBorder="1" applyAlignment="1">
      <alignment horizontal="right" vertical="center" wrapText="1" indent="1"/>
    </xf>
    <xf numFmtId="3" fontId="5" fillId="0" borderId="4" xfId="0" applyNumberFormat="1" applyFont="1" applyBorder="1" applyAlignment="1">
      <alignment horizontal="right" vertical="center" wrapText="1" indent="1"/>
    </xf>
    <xf numFmtId="3" fontId="34" fillId="0" borderId="4" xfId="0" applyNumberFormat="1" applyFont="1" applyBorder="1" applyAlignment="1">
      <alignment horizontal="right" vertical="center" wrapText="1" indent="1"/>
    </xf>
    <xf numFmtId="49" fontId="4" fillId="0" borderId="9" xfId="0" applyNumberFormat="1" applyFont="1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7" fillId="0" borderId="9" xfId="0" applyFont="1" applyBorder="1" applyAlignment="1">
      <alignment horizontal="right" vertical="center" indent="1"/>
    </xf>
    <xf numFmtId="0" fontId="0" fillId="0" borderId="7" xfId="0" applyBorder="1" applyAlignment="1">
      <alignment horizontal="right" vertical="center" indent="1"/>
    </xf>
    <xf numFmtId="0" fontId="0" fillId="0" borderId="4" xfId="0" applyBorder="1" applyAlignment="1">
      <alignment horizontal="right" vertical="center" indent="1"/>
    </xf>
    <xf numFmtId="0" fontId="7" fillId="0" borderId="9" xfId="0" applyFont="1" applyBorder="1" applyAlignment="1">
      <alignment horizontal="right" vertical="center" wrapText="1" indent="1"/>
    </xf>
    <xf numFmtId="0" fontId="0" fillId="0" borderId="7" xfId="0" applyBorder="1" applyAlignment="1">
      <alignment horizontal="right" wrapText="1" indent="1"/>
    </xf>
    <xf numFmtId="0" fontId="0" fillId="0" borderId="4" xfId="0" applyBorder="1" applyAlignment="1">
      <alignment horizontal="right" wrapText="1" indent="1"/>
    </xf>
    <xf numFmtId="0" fontId="7" fillId="0" borderId="9" xfId="0" applyFont="1" applyBorder="1" applyAlignment="1">
      <alignment horizontal="left" vertical="center" wrapText="1" indent="1"/>
    </xf>
    <xf numFmtId="0" fontId="7" fillId="0" borderId="7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indent="1"/>
    </xf>
    <xf numFmtId="3" fontId="0" fillId="0" borderId="4" xfId="0" applyNumberFormat="1" applyBorder="1" applyAlignment="1">
      <alignment horizontal="right" vertical="center" wrapText="1" indent="1"/>
    </xf>
    <xf numFmtId="3" fontId="14" fillId="0" borderId="9" xfId="0" applyNumberFormat="1" applyFont="1" applyBorder="1" applyAlignment="1">
      <alignment horizontal="right" vertical="center" wrapText="1" indent="1"/>
    </xf>
    <xf numFmtId="3" fontId="15" fillId="0" borderId="4" xfId="0" applyNumberFormat="1" applyFont="1" applyBorder="1" applyAlignment="1">
      <alignment horizontal="right" vertical="center" wrapText="1" indent="1"/>
    </xf>
    <xf numFmtId="3" fontId="39" fillId="0" borderId="4" xfId="0" applyNumberFormat="1" applyFont="1" applyBorder="1" applyAlignment="1">
      <alignment horizontal="right" vertical="center" wrapText="1" indent="1"/>
    </xf>
    <xf numFmtId="3" fontId="38" fillId="0" borderId="4" xfId="0" applyNumberFormat="1" applyFont="1" applyBorder="1" applyAlignment="1">
      <alignment horizontal="right" vertical="center" wrapText="1" indent="1"/>
    </xf>
    <xf numFmtId="3" fontId="1" fillId="0" borderId="4" xfId="0" applyNumberFormat="1" applyFont="1" applyBorder="1" applyAlignment="1">
      <alignment horizontal="right" vertical="center" wrapText="1" indent="1"/>
    </xf>
    <xf numFmtId="0" fontId="0" fillId="8" borderId="2" xfId="0" applyFill="1" applyBorder="1" applyAlignment="1">
      <alignment vertical="center" wrapText="1"/>
    </xf>
    <xf numFmtId="0" fontId="22" fillId="8" borderId="3" xfId="0" applyFont="1" applyFill="1" applyBorder="1" applyAlignment="1">
      <alignment horizontal="center" vertical="center" wrapText="1"/>
    </xf>
    <xf numFmtId="0" fontId="22" fillId="8" borderId="2" xfId="0" applyFont="1" applyFill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right" vertical="center" wrapText="1" indent="1"/>
    </xf>
    <xf numFmtId="3" fontId="7" fillId="0" borderId="7" xfId="0" applyNumberFormat="1" applyFont="1" applyBorder="1" applyAlignment="1">
      <alignment horizontal="right" vertical="center" wrapText="1" indent="1"/>
    </xf>
    <xf numFmtId="3" fontId="7" fillId="0" borderId="4" xfId="0" applyNumberFormat="1" applyFont="1" applyBorder="1" applyAlignment="1">
      <alignment horizontal="right" vertical="center" wrapText="1" indent="1"/>
    </xf>
    <xf numFmtId="0" fontId="7" fillId="0" borderId="7" xfId="0" applyFont="1" applyBorder="1" applyAlignment="1">
      <alignment horizontal="right" vertical="center" wrapText="1" indent="1"/>
    </xf>
    <xf numFmtId="0" fontId="7" fillId="0" borderId="4" xfId="0" applyFont="1" applyBorder="1" applyAlignment="1">
      <alignment horizontal="right" vertical="center" wrapText="1" indent="1"/>
    </xf>
    <xf numFmtId="0" fontId="8" fillId="0" borderId="9" xfId="0" applyFont="1" applyBorder="1" applyAlignment="1">
      <alignment horizontal="right" vertical="center" wrapText="1" indent="1"/>
    </xf>
    <xf numFmtId="0" fontId="8" fillId="0" borderId="7" xfId="0" applyFont="1" applyBorder="1" applyAlignment="1">
      <alignment horizontal="right" vertical="center" wrapText="1" indent="1"/>
    </xf>
    <xf numFmtId="0" fontId="8" fillId="0" borderId="4" xfId="0" applyFont="1" applyBorder="1" applyAlignment="1">
      <alignment horizontal="right" vertical="center" wrapText="1" indent="1"/>
    </xf>
    <xf numFmtId="0" fontId="7" fillId="0" borderId="0" xfId="0" applyFont="1" applyAlignment="1">
      <alignment horizontal="right" vertical="center"/>
    </xf>
    <xf numFmtId="0" fontId="3" fillId="8" borderId="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8000"/>
      <color rgb="FF0000FF"/>
      <color rgb="FFFF99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465201</xdr:colOff>
      <xdr:row>0</xdr:row>
      <xdr:rowOff>19050</xdr:rowOff>
    </xdr:from>
    <xdr:to>
      <xdr:col>2</xdr:col>
      <xdr:colOff>587251</xdr:colOff>
      <xdr:row>5</xdr:row>
      <xdr:rowOff>190501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226" y="19050"/>
          <a:ext cx="833250" cy="1000126"/>
        </a:xfrm>
        <a:prstGeom prst="rect">
          <a:avLst/>
        </a:prstGeom>
      </xdr:spPr>
    </xdr:pic>
    <xdr:clientData/>
  </xdr:twoCellAnchor>
  <xdr:twoCellAnchor editAs="oneCell">
    <xdr:from>
      <xdr:col>8</xdr:col>
      <xdr:colOff>571501</xdr:colOff>
      <xdr:row>0</xdr:row>
      <xdr:rowOff>28575</xdr:rowOff>
    </xdr:from>
    <xdr:to>
      <xdr:col>9</xdr:col>
      <xdr:colOff>287925</xdr:colOff>
      <xdr:row>5</xdr:row>
      <xdr:rowOff>177981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7826" y="28575"/>
          <a:ext cx="630824" cy="9780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465201</xdr:colOff>
      <xdr:row>0</xdr:row>
      <xdr:rowOff>19050</xdr:rowOff>
    </xdr:from>
    <xdr:to>
      <xdr:col>2</xdr:col>
      <xdr:colOff>650751</xdr:colOff>
      <xdr:row>5</xdr:row>
      <xdr:rowOff>190501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976" y="19050"/>
          <a:ext cx="833250" cy="1000126"/>
        </a:xfrm>
        <a:prstGeom prst="rect">
          <a:avLst/>
        </a:prstGeom>
      </xdr:spPr>
    </xdr:pic>
    <xdr:clientData/>
  </xdr:twoCellAnchor>
  <xdr:twoCellAnchor editAs="oneCell">
    <xdr:from>
      <xdr:col>8</xdr:col>
      <xdr:colOff>581025</xdr:colOff>
      <xdr:row>0</xdr:row>
      <xdr:rowOff>28575</xdr:rowOff>
    </xdr:from>
    <xdr:to>
      <xdr:col>9</xdr:col>
      <xdr:colOff>297449</xdr:colOff>
      <xdr:row>5</xdr:row>
      <xdr:rowOff>177981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5475" y="28575"/>
          <a:ext cx="630824" cy="978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9"/>
  <sheetViews>
    <sheetView tabSelected="1" view="pageBreakPreview" zoomScale="124" zoomScaleNormal="100" zoomScaleSheetLayoutView="124" workbookViewId="0">
      <selection activeCell="H5" sqref="H5"/>
    </sheetView>
  </sheetViews>
  <sheetFormatPr defaultRowHeight="15" x14ac:dyDescent="0.25"/>
  <cols>
    <col min="1" max="1" width="1.5703125" customWidth="1"/>
    <col min="2" max="2" width="10.7109375" style="18" customWidth="1"/>
    <col min="3" max="3" width="54.7109375" customWidth="1"/>
    <col min="4" max="8" width="13.7109375" customWidth="1"/>
    <col min="9" max="9" width="13.7109375" style="53" customWidth="1"/>
    <col min="10" max="10" width="13.7109375" style="51" customWidth="1"/>
  </cols>
  <sheetData>
    <row r="1" spans="2:10" ht="18.75" x14ac:dyDescent="0.3">
      <c r="B1" s="223" t="s">
        <v>193</v>
      </c>
      <c r="C1" s="224"/>
      <c r="D1" s="224"/>
      <c r="E1" s="224"/>
      <c r="F1" s="224"/>
      <c r="G1" s="224"/>
      <c r="H1" s="189">
        <v>45266</v>
      </c>
      <c r="J1" s="56"/>
    </row>
    <row r="2" spans="2:10" ht="4.5" customHeight="1" x14ac:dyDescent="0.3">
      <c r="B2" s="56"/>
      <c r="C2" s="57"/>
      <c r="D2" s="57"/>
      <c r="E2" s="57"/>
      <c r="F2" s="57"/>
      <c r="H2" s="56"/>
      <c r="J2" s="56"/>
    </row>
    <row r="3" spans="2:10" ht="18.75" x14ac:dyDescent="0.3">
      <c r="B3" s="56"/>
      <c r="C3" s="223" t="s">
        <v>192</v>
      </c>
      <c r="D3" s="224"/>
      <c r="E3" s="224"/>
      <c r="F3" s="224"/>
      <c r="G3" s="224"/>
      <c r="H3" s="56"/>
      <c r="I3" s="79"/>
      <c r="J3" s="56"/>
    </row>
    <row r="4" spans="2:10" ht="4.5" customHeight="1" x14ac:dyDescent="0.3">
      <c r="B4" s="56"/>
      <c r="C4" s="56"/>
      <c r="E4" s="56"/>
      <c r="F4" s="56"/>
      <c r="H4" s="56"/>
      <c r="I4" s="79"/>
      <c r="J4" s="56"/>
    </row>
    <row r="5" spans="2:10" ht="18.75" x14ac:dyDescent="0.3">
      <c r="C5" s="223" t="s">
        <v>235</v>
      </c>
      <c r="D5" s="224"/>
      <c r="E5" s="224"/>
      <c r="F5" s="224"/>
      <c r="G5" s="224"/>
      <c r="H5" s="56"/>
    </row>
    <row r="6" spans="2:10" ht="18.75" x14ac:dyDescent="0.3">
      <c r="C6" s="58"/>
      <c r="D6" s="59"/>
      <c r="E6" s="59"/>
      <c r="F6" s="59"/>
      <c r="G6" s="56"/>
    </row>
    <row r="7" spans="2:10" ht="23.25" x14ac:dyDescent="0.35">
      <c r="B7" s="222" t="s">
        <v>237</v>
      </c>
      <c r="C7" s="222"/>
      <c r="D7" s="222"/>
      <c r="E7" s="222"/>
      <c r="F7" s="222"/>
      <c r="G7" s="222"/>
      <c r="H7" s="222"/>
      <c r="I7" s="222"/>
      <c r="J7" s="222"/>
    </row>
    <row r="8" spans="2:10" ht="15.75" thickBot="1" x14ac:dyDescent="0.3"/>
    <row r="9" spans="2:10" ht="20.100000000000001" customHeight="1" thickBot="1" x14ac:dyDescent="0.3">
      <c r="B9" s="227" t="s">
        <v>7</v>
      </c>
      <c r="C9" s="182" t="s">
        <v>8</v>
      </c>
      <c r="D9" s="183" t="s">
        <v>0</v>
      </c>
      <c r="E9" s="183" t="s">
        <v>56</v>
      </c>
      <c r="F9" s="225" t="s">
        <v>236</v>
      </c>
      <c r="G9" s="226"/>
      <c r="H9" s="219" t="s">
        <v>44</v>
      </c>
      <c r="I9" s="220"/>
      <c r="J9" s="221"/>
    </row>
    <row r="10" spans="2:10" ht="33" customHeight="1" thickBot="1" x14ac:dyDescent="0.3">
      <c r="B10" s="228"/>
      <c r="C10" s="184" t="s">
        <v>55</v>
      </c>
      <c r="D10" s="200" t="s">
        <v>1</v>
      </c>
      <c r="E10" s="200" t="s">
        <v>1</v>
      </c>
      <c r="F10" s="200" t="s">
        <v>42</v>
      </c>
      <c r="G10" s="200" t="s">
        <v>43</v>
      </c>
      <c r="H10" s="186">
        <v>2024</v>
      </c>
      <c r="I10" s="187">
        <v>2025</v>
      </c>
      <c r="J10" s="188">
        <v>2026</v>
      </c>
    </row>
    <row r="11" spans="2:10" ht="20.100000000000001" customHeight="1" thickBot="1" x14ac:dyDescent="0.3">
      <c r="B11" s="63"/>
      <c r="C11" s="33" t="s">
        <v>2</v>
      </c>
      <c r="D11" s="65"/>
      <c r="E11" s="65"/>
      <c r="F11" s="65"/>
      <c r="G11" s="65"/>
      <c r="H11" s="173"/>
      <c r="I11" s="105"/>
      <c r="J11" s="176"/>
    </row>
    <row r="12" spans="2:10" ht="7.5" customHeight="1" thickBot="1" x14ac:dyDescent="0.3">
      <c r="B12" s="60"/>
      <c r="C12" s="12"/>
      <c r="D12" s="2"/>
      <c r="E12" s="2"/>
      <c r="F12" s="2"/>
      <c r="G12" s="2"/>
      <c r="H12" s="174"/>
      <c r="I12" s="106"/>
      <c r="J12" s="177"/>
    </row>
    <row r="13" spans="2:10" ht="19.5" customHeight="1" thickBot="1" x14ac:dyDescent="0.3">
      <c r="B13" s="64"/>
      <c r="C13" s="135" t="s">
        <v>211</v>
      </c>
      <c r="D13" s="77"/>
      <c r="E13" s="77"/>
      <c r="F13" s="77"/>
      <c r="G13" s="77"/>
      <c r="H13" s="175"/>
      <c r="I13" s="107"/>
      <c r="J13" s="178"/>
    </row>
    <row r="14" spans="2:10" ht="20.100000000000001" customHeight="1" thickBot="1" x14ac:dyDescent="0.3">
      <c r="B14" s="191">
        <v>100</v>
      </c>
      <c r="C14" s="13" t="s">
        <v>9</v>
      </c>
      <c r="D14" s="3">
        <f t="shared" ref="D14:J14" si="0">SUM(D15:D20)</f>
        <v>1025581</v>
      </c>
      <c r="E14" s="3">
        <f t="shared" si="0"/>
        <v>1146717</v>
      </c>
      <c r="F14" s="3">
        <f t="shared" si="0"/>
        <v>1187852</v>
      </c>
      <c r="G14" s="3">
        <f t="shared" si="0"/>
        <v>1234424</v>
      </c>
      <c r="H14" s="19">
        <f t="shared" si="0"/>
        <v>1243260</v>
      </c>
      <c r="I14" s="108">
        <f t="shared" si="0"/>
        <v>1248760</v>
      </c>
      <c r="J14" s="94">
        <f t="shared" si="0"/>
        <v>1271760</v>
      </c>
    </row>
    <row r="15" spans="2:10" ht="20.100000000000001" customHeight="1" thickBot="1" x14ac:dyDescent="0.3">
      <c r="B15" s="190">
        <v>111003</v>
      </c>
      <c r="C15" s="14" t="s">
        <v>222</v>
      </c>
      <c r="D15" s="4">
        <v>909585</v>
      </c>
      <c r="E15" s="4">
        <v>1007863</v>
      </c>
      <c r="F15" s="4">
        <v>1052900</v>
      </c>
      <c r="G15" s="4">
        <v>1084032</v>
      </c>
      <c r="H15" s="20">
        <v>1090500</v>
      </c>
      <c r="I15" s="109">
        <v>1097500</v>
      </c>
      <c r="J15" s="95">
        <v>1120000</v>
      </c>
    </row>
    <row r="16" spans="2:10" ht="20.100000000000001" customHeight="1" thickBot="1" x14ac:dyDescent="0.3">
      <c r="B16" s="190">
        <v>121001</v>
      </c>
      <c r="C16" s="14" t="s">
        <v>223</v>
      </c>
      <c r="D16" s="4">
        <v>70674</v>
      </c>
      <c r="E16" s="4">
        <v>71735</v>
      </c>
      <c r="F16" s="4">
        <v>72500</v>
      </c>
      <c r="G16" s="4">
        <v>72741</v>
      </c>
      <c r="H16" s="20">
        <v>72800</v>
      </c>
      <c r="I16" s="109">
        <v>72800</v>
      </c>
      <c r="J16" s="95">
        <v>72800</v>
      </c>
    </row>
    <row r="17" spans="2:10" ht="20.100000000000001" customHeight="1" thickBot="1" x14ac:dyDescent="0.3">
      <c r="B17" s="190">
        <v>133001</v>
      </c>
      <c r="C17" s="14" t="s">
        <v>10</v>
      </c>
      <c r="D17" s="4">
        <v>1960</v>
      </c>
      <c r="E17" s="4">
        <v>1960</v>
      </c>
      <c r="F17" s="4">
        <v>1952</v>
      </c>
      <c r="G17" s="4">
        <v>1928</v>
      </c>
      <c r="H17" s="20">
        <v>1960</v>
      </c>
      <c r="I17" s="109">
        <v>1960</v>
      </c>
      <c r="J17" s="95">
        <v>1960</v>
      </c>
    </row>
    <row r="18" spans="2:10" ht="20.100000000000001" customHeight="1" thickBot="1" x14ac:dyDescent="0.3">
      <c r="B18" s="190">
        <v>133006</v>
      </c>
      <c r="C18" s="14" t="s">
        <v>11</v>
      </c>
      <c r="D18" s="4">
        <v>1931</v>
      </c>
      <c r="E18" s="4">
        <v>3173</v>
      </c>
      <c r="F18" s="4">
        <v>2000</v>
      </c>
      <c r="G18" s="4">
        <v>3400</v>
      </c>
      <c r="H18" s="20">
        <v>3000</v>
      </c>
      <c r="I18" s="109">
        <v>1500</v>
      </c>
      <c r="J18" s="95">
        <v>2000</v>
      </c>
    </row>
    <row r="19" spans="2:10" ht="20.100000000000001" customHeight="1" thickBot="1" x14ac:dyDescent="0.3">
      <c r="B19" s="190">
        <v>133012</v>
      </c>
      <c r="C19" s="14" t="s">
        <v>12</v>
      </c>
      <c r="D19" s="4">
        <v>1643</v>
      </c>
      <c r="E19" s="4">
        <v>2226</v>
      </c>
      <c r="F19" s="4">
        <v>1500</v>
      </c>
      <c r="G19" s="4">
        <v>2755</v>
      </c>
      <c r="H19" s="20">
        <v>5000</v>
      </c>
      <c r="I19" s="109">
        <v>5000</v>
      </c>
      <c r="J19" s="95">
        <v>5000</v>
      </c>
    </row>
    <row r="20" spans="2:10" ht="20.100000000000001" customHeight="1" thickBot="1" x14ac:dyDescent="0.3">
      <c r="B20" s="190">
        <v>133013</v>
      </c>
      <c r="C20" s="14" t="s">
        <v>13</v>
      </c>
      <c r="D20" s="4">
        <v>39788</v>
      </c>
      <c r="E20" s="4">
        <v>59760</v>
      </c>
      <c r="F20" s="4">
        <v>57000</v>
      </c>
      <c r="G20" s="4">
        <v>69568</v>
      </c>
      <c r="H20" s="20">
        <v>70000</v>
      </c>
      <c r="I20" s="109">
        <v>70000</v>
      </c>
      <c r="J20" s="95">
        <v>70000</v>
      </c>
    </row>
    <row r="21" spans="2:10" ht="7.5" customHeight="1" thickBot="1" x14ac:dyDescent="0.3">
      <c r="B21" s="61"/>
      <c r="C21" s="11"/>
      <c r="D21" s="7"/>
      <c r="E21" s="7"/>
      <c r="F21" s="7"/>
      <c r="G21" s="7"/>
      <c r="H21" s="21"/>
      <c r="I21" s="110"/>
      <c r="J21" s="96"/>
    </row>
    <row r="22" spans="2:10" ht="20.100000000000001" customHeight="1" thickBot="1" x14ac:dyDescent="0.3">
      <c r="B22" s="191">
        <v>200</v>
      </c>
      <c r="C22" s="13" t="s">
        <v>14</v>
      </c>
      <c r="D22" s="216">
        <f t="shared" ref="D22:J22" si="1">SUM(D23:D36)</f>
        <v>54858</v>
      </c>
      <c r="E22" s="216">
        <f t="shared" si="1"/>
        <v>56671</v>
      </c>
      <c r="F22" s="216">
        <f t="shared" si="1"/>
        <v>56780</v>
      </c>
      <c r="G22" s="29">
        <v>60552</v>
      </c>
      <c r="H22" s="19">
        <f t="shared" si="1"/>
        <v>56130</v>
      </c>
      <c r="I22" s="108">
        <f t="shared" si="1"/>
        <v>63550</v>
      </c>
      <c r="J22" s="94">
        <f t="shared" si="1"/>
        <v>64400</v>
      </c>
    </row>
    <row r="23" spans="2:10" ht="20.100000000000001" customHeight="1" thickBot="1" x14ac:dyDescent="0.3">
      <c r="B23" s="190">
        <v>212002</v>
      </c>
      <c r="C23" s="14" t="s">
        <v>15</v>
      </c>
      <c r="D23" s="4">
        <v>8097</v>
      </c>
      <c r="E23" s="4">
        <v>8698</v>
      </c>
      <c r="F23" s="4">
        <v>7880</v>
      </c>
      <c r="G23" s="218">
        <v>13100</v>
      </c>
      <c r="H23" s="20">
        <v>7880</v>
      </c>
      <c r="I23" s="109">
        <v>8200</v>
      </c>
      <c r="J23" s="95">
        <v>8500</v>
      </c>
    </row>
    <row r="24" spans="2:10" ht="20.100000000000001" customHeight="1" thickBot="1" x14ac:dyDescent="0.3">
      <c r="B24" s="190">
        <v>212003</v>
      </c>
      <c r="C24" s="14" t="s">
        <v>16</v>
      </c>
      <c r="D24" s="4">
        <v>8809</v>
      </c>
      <c r="E24" s="4">
        <v>9080</v>
      </c>
      <c r="F24" s="4">
        <v>10000</v>
      </c>
      <c r="G24" s="218">
        <v>10069</v>
      </c>
      <c r="H24" s="20">
        <v>10000</v>
      </c>
      <c r="I24" s="109">
        <v>15000</v>
      </c>
      <c r="J24" s="95">
        <v>15000</v>
      </c>
    </row>
    <row r="25" spans="2:10" ht="20.100000000000001" customHeight="1" thickBot="1" x14ac:dyDescent="0.3">
      <c r="B25" s="192">
        <v>221001</v>
      </c>
      <c r="C25" s="14" t="s">
        <v>17</v>
      </c>
      <c r="D25" s="4">
        <v>1083</v>
      </c>
      <c r="E25" s="4">
        <v>0</v>
      </c>
      <c r="F25" s="4">
        <v>0</v>
      </c>
      <c r="G25" s="218">
        <v>0</v>
      </c>
      <c r="H25" s="20">
        <v>0</v>
      </c>
      <c r="I25" s="109">
        <v>0</v>
      </c>
      <c r="J25" s="95">
        <v>0</v>
      </c>
    </row>
    <row r="26" spans="2:10" ht="20.100000000000001" customHeight="1" thickBot="1" x14ac:dyDescent="0.3">
      <c r="B26" s="190">
        <v>221004</v>
      </c>
      <c r="C26" s="14" t="s">
        <v>18</v>
      </c>
      <c r="D26" s="4">
        <v>3658</v>
      </c>
      <c r="E26" s="4">
        <v>3758</v>
      </c>
      <c r="F26" s="4">
        <v>4500</v>
      </c>
      <c r="G26" s="218">
        <v>4730</v>
      </c>
      <c r="H26" s="20">
        <v>5000</v>
      </c>
      <c r="I26" s="109">
        <v>5300</v>
      </c>
      <c r="J26" s="95">
        <v>5350</v>
      </c>
    </row>
    <row r="27" spans="2:10" ht="20.100000000000001" customHeight="1" thickBot="1" x14ac:dyDescent="0.3">
      <c r="B27" s="190">
        <v>222003</v>
      </c>
      <c r="C27" s="14" t="s">
        <v>19</v>
      </c>
      <c r="D27" s="4">
        <v>256</v>
      </c>
      <c r="E27" s="4">
        <v>0</v>
      </c>
      <c r="F27" s="4">
        <v>0</v>
      </c>
      <c r="G27" s="218">
        <v>610</v>
      </c>
      <c r="H27" s="20">
        <v>0</v>
      </c>
      <c r="I27" s="109">
        <v>0</v>
      </c>
      <c r="J27" s="95">
        <v>0</v>
      </c>
    </row>
    <row r="28" spans="2:10" ht="20.100000000000001" customHeight="1" thickBot="1" x14ac:dyDescent="0.3">
      <c r="B28" s="190">
        <v>223001</v>
      </c>
      <c r="C28" s="14" t="s">
        <v>20</v>
      </c>
      <c r="D28" s="4">
        <v>20492</v>
      </c>
      <c r="E28" s="4">
        <v>20305</v>
      </c>
      <c r="F28" s="4">
        <v>23000</v>
      </c>
      <c r="G28" s="218">
        <v>17033</v>
      </c>
      <c r="H28" s="20">
        <v>23000</v>
      </c>
      <c r="I28" s="109">
        <v>24000</v>
      </c>
      <c r="J28" s="95">
        <v>24000</v>
      </c>
    </row>
    <row r="29" spans="2:10" ht="20.100000000000001" customHeight="1" thickBot="1" x14ac:dyDescent="0.3">
      <c r="B29" s="190">
        <v>223002</v>
      </c>
      <c r="C29" s="14" t="s">
        <v>21</v>
      </c>
      <c r="D29" s="4">
        <v>2735</v>
      </c>
      <c r="E29" s="4">
        <v>3537</v>
      </c>
      <c r="F29" s="4">
        <v>3700</v>
      </c>
      <c r="G29" s="218">
        <v>3550</v>
      </c>
      <c r="H29" s="20">
        <v>3700</v>
      </c>
      <c r="I29" s="109">
        <v>4500</v>
      </c>
      <c r="J29" s="95">
        <v>5000</v>
      </c>
    </row>
    <row r="30" spans="2:10" ht="20.100000000000001" customHeight="1" thickBot="1" x14ac:dyDescent="0.3">
      <c r="B30" s="190">
        <v>223003</v>
      </c>
      <c r="C30" s="14" t="s">
        <v>22</v>
      </c>
      <c r="D30" s="4">
        <v>6584</v>
      </c>
      <c r="E30" s="4">
        <v>4346</v>
      </c>
      <c r="F30" s="4">
        <v>7450</v>
      </c>
      <c r="G30" s="218">
        <v>4329</v>
      </c>
      <c r="H30" s="20">
        <v>6300</v>
      </c>
      <c r="I30" s="109">
        <v>6300</v>
      </c>
      <c r="J30" s="95">
        <v>6300</v>
      </c>
    </row>
    <row r="31" spans="2:10" ht="20.100000000000001" customHeight="1" thickBot="1" x14ac:dyDescent="0.3">
      <c r="B31" s="193">
        <v>242</v>
      </c>
      <c r="C31" s="14" t="s">
        <v>23</v>
      </c>
      <c r="D31" s="4">
        <v>0</v>
      </c>
      <c r="E31" s="4">
        <v>0</v>
      </c>
      <c r="F31" s="4">
        <v>0</v>
      </c>
      <c r="G31" s="218">
        <v>0</v>
      </c>
      <c r="H31" s="20">
        <v>0</v>
      </c>
      <c r="I31" s="109">
        <v>0</v>
      </c>
      <c r="J31" s="95">
        <v>0</v>
      </c>
    </row>
    <row r="32" spans="2:10" ht="20.100000000000001" customHeight="1" thickBot="1" x14ac:dyDescent="0.3">
      <c r="B32" s="190">
        <v>292006</v>
      </c>
      <c r="C32" s="14" t="s">
        <v>24</v>
      </c>
      <c r="D32" s="4">
        <v>1492</v>
      </c>
      <c r="E32" s="4">
        <v>0</v>
      </c>
      <c r="F32" s="4">
        <v>0</v>
      </c>
      <c r="G32" s="218">
        <v>0</v>
      </c>
      <c r="H32" s="20">
        <v>0</v>
      </c>
      <c r="I32" s="109">
        <v>0</v>
      </c>
      <c r="J32" s="95">
        <v>0</v>
      </c>
    </row>
    <row r="33" spans="2:10" ht="20.100000000000001" customHeight="1" thickBot="1" x14ac:dyDescent="0.3">
      <c r="B33" s="190">
        <v>292008</v>
      </c>
      <c r="C33" s="14" t="s">
        <v>25</v>
      </c>
      <c r="D33" s="4">
        <v>51</v>
      </c>
      <c r="E33" s="4">
        <v>165</v>
      </c>
      <c r="F33" s="4">
        <v>250</v>
      </c>
      <c r="G33" s="218">
        <v>250</v>
      </c>
      <c r="H33" s="20">
        <v>250</v>
      </c>
      <c r="I33" s="109">
        <v>250</v>
      </c>
      <c r="J33" s="95">
        <v>250</v>
      </c>
    </row>
    <row r="34" spans="2:10" ht="20.100000000000001" customHeight="1" thickBot="1" x14ac:dyDescent="0.3">
      <c r="B34" s="190">
        <v>292012</v>
      </c>
      <c r="C34" s="14" t="s">
        <v>26</v>
      </c>
      <c r="D34" s="4">
        <v>1178</v>
      </c>
      <c r="E34" s="4">
        <v>2752</v>
      </c>
      <c r="F34" s="4">
        <v>0</v>
      </c>
      <c r="G34" s="218">
        <v>6381</v>
      </c>
      <c r="H34" s="20">
        <v>0</v>
      </c>
      <c r="I34" s="109">
        <v>0</v>
      </c>
      <c r="J34" s="95">
        <v>0</v>
      </c>
    </row>
    <row r="35" spans="2:10" ht="20.100000000000001" customHeight="1" thickBot="1" x14ac:dyDescent="0.3">
      <c r="B35" s="190">
        <v>292017</v>
      </c>
      <c r="C35" s="14" t="s">
        <v>46</v>
      </c>
      <c r="D35" s="4">
        <v>423</v>
      </c>
      <c r="E35" s="4">
        <v>0</v>
      </c>
      <c r="F35" s="4">
        <v>0</v>
      </c>
      <c r="G35" s="218">
        <v>500</v>
      </c>
      <c r="H35" s="20">
        <v>0</v>
      </c>
      <c r="I35" s="109">
        <v>0</v>
      </c>
      <c r="J35" s="95">
        <v>0</v>
      </c>
    </row>
    <row r="36" spans="2:10" ht="20.100000000000001" customHeight="1" thickBot="1" x14ac:dyDescent="0.3">
      <c r="B36" s="190">
        <v>292027</v>
      </c>
      <c r="C36" s="14" t="s">
        <v>27</v>
      </c>
      <c r="D36" s="4">
        <v>0</v>
      </c>
      <c r="E36" s="4">
        <v>4030</v>
      </c>
      <c r="F36" s="4">
        <v>0</v>
      </c>
      <c r="G36" s="218">
        <v>0</v>
      </c>
      <c r="H36" s="20">
        <v>0</v>
      </c>
      <c r="I36" s="109">
        <v>0</v>
      </c>
      <c r="J36" s="95">
        <v>0</v>
      </c>
    </row>
    <row r="37" spans="2:10" ht="7.5" customHeight="1" thickBot="1" x14ac:dyDescent="0.3">
      <c r="B37" s="61"/>
      <c r="C37" s="14"/>
      <c r="D37" s="4"/>
      <c r="E37" s="4"/>
      <c r="F37" s="4"/>
      <c r="G37" s="4"/>
      <c r="H37" s="20"/>
      <c r="I37" s="109"/>
      <c r="J37" s="95"/>
    </row>
    <row r="38" spans="2:10" ht="20.100000000000001" customHeight="1" thickBot="1" x14ac:dyDescent="0.3">
      <c r="B38" s="61"/>
      <c r="C38" s="11" t="s">
        <v>3</v>
      </c>
      <c r="D38" s="4">
        <v>12161</v>
      </c>
      <c r="E38" s="4">
        <v>1937</v>
      </c>
      <c r="F38" s="4">
        <v>1540</v>
      </c>
      <c r="G38" s="4">
        <v>2354</v>
      </c>
      <c r="H38" s="20">
        <v>1540</v>
      </c>
      <c r="I38" s="109">
        <v>1540</v>
      </c>
      <c r="J38" s="95">
        <v>1540</v>
      </c>
    </row>
    <row r="39" spans="2:10" ht="20.100000000000001" customHeight="1" thickBot="1" x14ac:dyDescent="0.3">
      <c r="B39" s="61"/>
      <c r="C39" s="11" t="s">
        <v>4</v>
      </c>
      <c r="D39" s="4">
        <v>1472</v>
      </c>
      <c r="E39" s="4">
        <v>2268</v>
      </c>
      <c r="F39" s="4">
        <v>4000</v>
      </c>
      <c r="G39" s="4">
        <v>4298</v>
      </c>
      <c r="H39" s="20">
        <v>4960</v>
      </c>
      <c r="I39" s="109">
        <v>4960</v>
      </c>
      <c r="J39" s="95">
        <v>4960</v>
      </c>
    </row>
    <row r="40" spans="2:10" ht="20.100000000000001" customHeight="1" thickBot="1" x14ac:dyDescent="0.3">
      <c r="B40" s="61"/>
      <c r="C40" s="11" t="s">
        <v>5</v>
      </c>
      <c r="D40" s="4">
        <v>6958</v>
      </c>
      <c r="E40" s="4">
        <v>10163</v>
      </c>
      <c r="F40" s="4">
        <v>15000</v>
      </c>
      <c r="G40" s="4">
        <v>15483</v>
      </c>
      <c r="H40" s="20">
        <v>17500</v>
      </c>
      <c r="I40" s="109">
        <v>17500</v>
      </c>
      <c r="J40" s="95">
        <v>17500</v>
      </c>
    </row>
    <row r="41" spans="2:10" ht="33" customHeight="1" thickBot="1" x14ac:dyDescent="0.3">
      <c r="B41" s="61"/>
      <c r="C41" s="15" t="s">
        <v>233</v>
      </c>
      <c r="D41" s="4">
        <v>22921</v>
      </c>
      <c r="E41" s="4">
        <v>43709</v>
      </c>
      <c r="F41" s="4">
        <v>65000</v>
      </c>
      <c r="G41" s="4">
        <v>41000</v>
      </c>
      <c r="H41" s="20">
        <v>45000</v>
      </c>
      <c r="I41" s="109">
        <v>45000</v>
      </c>
      <c r="J41" s="95">
        <v>45000</v>
      </c>
    </row>
    <row r="42" spans="2:10" ht="20.100000000000001" customHeight="1" thickBot="1" x14ac:dyDescent="0.3">
      <c r="B42" s="62"/>
      <c r="C42" s="25" t="s">
        <v>28</v>
      </c>
      <c r="D42" s="26">
        <f>SUM(D38:D41)</f>
        <v>43512</v>
      </c>
      <c r="E42" s="26">
        <f>SUM(E38:E41)</f>
        <v>58077</v>
      </c>
      <c r="F42" s="26">
        <f>SUM(F38:F41)</f>
        <v>85540</v>
      </c>
      <c r="G42" s="26">
        <f>SUM(G38:G41)</f>
        <v>63135</v>
      </c>
      <c r="H42" s="27">
        <f>SUM(H38:H41)</f>
        <v>69000</v>
      </c>
      <c r="I42" s="111">
        <f t="shared" ref="I42:J42" si="2">SUM(I38:I41)</f>
        <v>69000</v>
      </c>
      <c r="J42" s="97">
        <f t="shared" si="2"/>
        <v>69000</v>
      </c>
    </row>
    <row r="43" spans="2:10" ht="7.5" customHeight="1" thickBot="1" x14ac:dyDescent="0.3">
      <c r="B43" s="61"/>
      <c r="C43" s="12"/>
      <c r="D43" s="8"/>
      <c r="E43" s="8"/>
      <c r="F43" s="8"/>
      <c r="G43" s="8"/>
      <c r="H43" s="22"/>
      <c r="I43" s="112"/>
      <c r="J43" s="98"/>
    </row>
    <row r="44" spans="2:10" ht="20.100000000000001" customHeight="1" thickBot="1" x14ac:dyDescent="0.3">
      <c r="B44" s="191">
        <v>300</v>
      </c>
      <c r="C44" s="13" t="s">
        <v>34</v>
      </c>
      <c r="D44" s="3">
        <v>971445</v>
      </c>
      <c r="E44" s="217">
        <v>990586</v>
      </c>
      <c r="F44" s="3">
        <f t="shared" ref="F44:J44" si="3">SUM(F45:F49)</f>
        <v>1100056</v>
      </c>
      <c r="G44" s="3">
        <f t="shared" si="3"/>
        <v>1681972</v>
      </c>
      <c r="H44" s="3">
        <f t="shared" si="3"/>
        <v>944636</v>
      </c>
      <c r="I44" s="108">
        <f t="shared" si="3"/>
        <v>944636</v>
      </c>
      <c r="J44" s="94">
        <f t="shared" si="3"/>
        <v>944636</v>
      </c>
    </row>
    <row r="45" spans="2:10" ht="20.100000000000001" customHeight="1" thickBot="1" x14ac:dyDescent="0.3">
      <c r="B45" s="193">
        <v>311</v>
      </c>
      <c r="C45" s="14" t="s">
        <v>33</v>
      </c>
      <c r="D45" s="4">
        <v>0</v>
      </c>
      <c r="E45" s="218">
        <v>0</v>
      </c>
      <c r="F45" s="4">
        <v>0</v>
      </c>
      <c r="G45" s="4">
        <v>750</v>
      </c>
      <c r="H45" s="20">
        <v>0</v>
      </c>
      <c r="I45" s="109">
        <v>0</v>
      </c>
      <c r="J45" s="95">
        <v>0</v>
      </c>
    </row>
    <row r="46" spans="2:10" ht="20.100000000000001" customHeight="1" thickBot="1" x14ac:dyDescent="0.3">
      <c r="B46" s="190">
        <v>312001</v>
      </c>
      <c r="C46" s="14" t="s">
        <v>32</v>
      </c>
      <c r="D46" s="4">
        <v>203347</v>
      </c>
      <c r="E46" s="218">
        <v>165416</v>
      </c>
      <c r="F46" s="4">
        <v>290240</v>
      </c>
      <c r="G46" s="4">
        <v>679560</v>
      </c>
      <c r="H46" s="23">
        <v>0</v>
      </c>
      <c r="I46" s="113">
        <v>0</v>
      </c>
      <c r="J46" s="99">
        <v>0</v>
      </c>
    </row>
    <row r="47" spans="2:10" ht="20.100000000000001" customHeight="1" thickBot="1" x14ac:dyDescent="0.3">
      <c r="B47" s="190">
        <v>312008</v>
      </c>
      <c r="C47" s="14" t="s">
        <v>31</v>
      </c>
      <c r="D47" s="4">
        <v>1300</v>
      </c>
      <c r="E47" s="218">
        <v>1600</v>
      </c>
      <c r="F47" s="4">
        <v>0</v>
      </c>
      <c r="G47" s="4">
        <v>1100</v>
      </c>
      <c r="H47" s="23">
        <v>0</v>
      </c>
      <c r="I47" s="113">
        <v>0</v>
      </c>
      <c r="J47" s="99">
        <v>0</v>
      </c>
    </row>
    <row r="48" spans="2:10" ht="20.100000000000001" customHeight="1" thickBot="1" x14ac:dyDescent="0.3">
      <c r="B48" s="190">
        <v>312012</v>
      </c>
      <c r="C48" s="16" t="s">
        <v>29</v>
      </c>
      <c r="D48" s="4">
        <v>766798</v>
      </c>
      <c r="E48" s="218">
        <v>816758</v>
      </c>
      <c r="F48" s="4">
        <v>809816</v>
      </c>
      <c r="G48" s="4">
        <v>1000562</v>
      </c>
      <c r="H48" s="20">
        <v>944636</v>
      </c>
      <c r="I48" s="109">
        <v>944636</v>
      </c>
      <c r="J48" s="95">
        <v>944636</v>
      </c>
    </row>
    <row r="49" spans="2:10" ht="20.100000000000001" customHeight="1" thickBot="1" x14ac:dyDescent="0.3">
      <c r="B49" s="193">
        <v>341</v>
      </c>
      <c r="C49" s="14" t="s">
        <v>30</v>
      </c>
      <c r="D49" s="4">
        <v>0</v>
      </c>
      <c r="E49" s="218">
        <v>6812</v>
      </c>
      <c r="F49" s="4">
        <v>0</v>
      </c>
      <c r="G49" s="4">
        <v>0</v>
      </c>
      <c r="H49" s="20">
        <v>0</v>
      </c>
      <c r="I49" s="109">
        <v>0</v>
      </c>
      <c r="J49" s="95">
        <v>0</v>
      </c>
    </row>
    <row r="50" spans="2:10" ht="7.5" customHeight="1" thickBot="1" x14ac:dyDescent="0.3">
      <c r="B50" s="61"/>
      <c r="C50" s="14"/>
      <c r="D50" s="4"/>
      <c r="E50" s="4"/>
      <c r="F50" s="4"/>
      <c r="G50" s="4"/>
      <c r="H50" s="20"/>
      <c r="I50" s="109"/>
      <c r="J50" s="95"/>
    </row>
    <row r="51" spans="2:10" ht="20.100000000000001" customHeight="1" thickBot="1" x14ac:dyDescent="0.3">
      <c r="B51" s="64"/>
      <c r="C51" s="135" t="s">
        <v>6</v>
      </c>
      <c r="D51" s="31">
        <f t="shared" ref="D51:J51" si="4">SUM(D44,D42,D22,D14)</f>
        <v>2095396</v>
      </c>
      <c r="E51" s="31">
        <f t="shared" si="4"/>
        <v>2252051</v>
      </c>
      <c r="F51" s="31">
        <f t="shared" si="4"/>
        <v>2430228</v>
      </c>
      <c r="G51" s="31">
        <f t="shared" si="4"/>
        <v>3040083</v>
      </c>
      <c r="H51" s="32">
        <f t="shared" si="4"/>
        <v>2313026</v>
      </c>
      <c r="I51" s="114">
        <f t="shared" si="4"/>
        <v>2325946</v>
      </c>
      <c r="J51" s="100">
        <f t="shared" si="4"/>
        <v>2349796</v>
      </c>
    </row>
    <row r="52" spans="2:10" ht="15" customHeight="1" thickBot="1" x14ac:dyDescent="0.3">
      <c r="B52" s="61"/>
      <c r="C52" s="17"/>
      <c r="D52" s="4"/>
      <c r="E52" s="4"/>
      <c r="F52" s="4"/>
      <c r="G52" s="4"/>
      <c r="H52" s="20"/>
      <c r="I52" s="109"/>
      <c r="J52" s="95"/>
    </row>
    <row r="53" spans="2:10" ht="19.5" customHeight="1" thickBot="1" x14ac:dyDescent="0.3">
      <c r="B53" s="80"/>
      <c r="C53" s="136" t="s">
        <v>200</v>
      </c>
      <c r="D53" s="81"/>
      <c r="E53" s="81"/>
      <c r="F53" s="81"/>
      <c r="G53" s="81"/>
      <c r="H53" s="82"/>
      <c r="I53" s="115"/>
      <c r="J53" s="101"/>
    </row>
    <row r="54" spans="2:10" ht="20.100000000000001" customHeight="1" thickBot="1" x14ac:dyDescent="0.3">
      <c r="B54" s="194">
        <v>230</v>
      </c>
      <c r="C54" s="28" t="s">
        <v>35</v>
      </c>
      <c r="D54" s="214">
        <f t="shared" ref="D54:H54" si="5">SUM(D55:D56)</f>
        <v>5475</v>
      </c>
      <c r="E54" s="214">
        <f t="shared" si="5"/>
        <v>20590</v>
      </c>
      <c r="F54" s="214">
        <f t="shared" si="5"/>
        <v>5000</v>
      </c>
      <c r="G54" s="214">
        <f t="shared" si="5"/>
        <v>5000</v>
      </c>
      <c r="H54" s="30">
        <f t="shared" si="5"/>
        <v>3500</v>
      </c>
      <c r="I54" s="116">
        <f t="shared" ref="I54:J54" si="6">SUM(I55:I56)</f>
        <v>30000</v>
      </c>
      <c r="J54" s="102">
        <f t="shared" si="6"/>
        <v>50000</v>
      </c>
    </row>
    <row r="55" spans="2:10" ht="20.100000000000001" customHeight="1" thickBot="1" x14ac:dyDescent="0.3">
      <c r="B55" s="190">
        <v>233001</v>
      </c>
      <c r="C55" s="14" t="s">
        <v>36</v>
      </c>
      <c r="D55" s="4">
        <v>5475</v>
      </c>
      <c r="E55" s="4">
        <v>20590</v>
      </c>
      <c r="F55" s="4">
        <v>5000</v>
      </c>
      <c r="G55" s="4">
        <v>5000</v>
      </c>
      <c r="H55" s="20">
        <v>3500</v>
      </c>
      <c r="I55" s="109">
        <v>30000</v>
      </c>
      <c r="J55" s="95">
        <v>50000</v>
      </c>
    </row>
    <row r="56" spans="2:10" ht="20.100000000000001" customHeight="1" thickBot="1" x14ac:dyDescent="0.3">
      <c r="B56" s="190">
        <v>239200</v>
      </c>
      <c r="C56" s="14" t="s">
        <v>37</v>
      </c>
      <c r="D56" s="4">
        <v>0</v>
      </c>
      <c r="E56" s="4">
        <v>0</v>
      </c>
      <c r="F56" s="4">
        <v>0</v>
      </c>
      <c r="G56" s="4">
        <v>0</v>
      </c>
      <c r="H56" s="20">
        <v>0</v>
      </c>
      <c r="I56" s="109">
        <v>0</v>
      </c>
      <c r="J56" s="95">
        <v>0</v>
      </c>
    </row>
    <row r="57" spans="2:10" ht="7.5" customHeight="1" thickBot="1" x14ac:dyDescent="0.3">
      <c r="B57" s="61"/>
      <c r="C57" s="12"/>
      <c r="D57" s="8"/>
      <c r="E57" s="8"/>
      <c r="F57" s="8"/>
      <c r="G57" s="8"/>
      <c r="H57" s="22"/>
      <c r="I57" s="112"/>
      <c r="J57" s="98"/>
    </row>
    <row r="58" spans="2:10" ht="20.100000000000001" customHeight="1" thickBot="1" x14ac:dyDescent="0.3">
      <c r="B58" s="194">
        <v>320</v>
      </c>
      <c r="C58" s="28" t="s">
        <v>38</v>
      </c>
      <c r="D58" s="29">
        <f t="shared" ref="D58:J58" si="7">SUM(D59:D63)</f>
        <v>117103</v>
      </c>
      <c r="E58" s="29">
        <f t="shared" si="7"/>
        <v>341311</v>
      </c>
      <c r="F58" s="29">
        <f t="shared" si="7"/>
        <v>156762</v>
      </c>
      <c r="G58" s="29">
        <f t="shared" si="7"/>
        <v>8000</v>
      </c>
      <c r="H58" s="30">
        <f t="shared" si="7"/>
        <v>146762</v>
      </c>
      <c r="I58" s="116">
        <f t="shared" si="7"/>
        <v>0</v>
      </c>
      <c r="J58" s="102">
        <f t="shared" si="7"/>
        <v>0</v>
      </c>
    </row>
    <row r="59" spans="2:10" ht="20.100000000000001" customHeight="1" thickBot="1" x14ac:dyDescent="0.3">
      <c r="B59" s="190">
        <v>322001</v>
      </c>
      <c r="C59" s="14" t="s">
        <v>199</v>
      </c>
      <c r="D59" s="4">
        <v>117103</v>
      </c>
      <c r="E59" s="4">
        <v>124587</v>
      </c>
      <c r="F59" s="4">
        <v>0</v>
      </c>
      <c r="G59" s="4">
        <v>0</v>
      </c>
      <c r="H59" s="20">
        <v>0</v>
      </c>
      <c r="I59" s="109">
        <v>0</v>
      </c>
      <c r="J59" s="95">
        <v>0</v>
      </c>
    </row>
    <row r="60" spans="2:10" ht="20.100000000000001" customHeight="1" thickBot="1" x14ac:dyDescent="0.3">
      <c r="B60" s="190">
        <v>322002</v>
      </c>
      <c r="C60" s="14" t="s">
        <v>253</v>
      </c>
      <c r="D60" s="4">
        <v>0</v>
      </c>
      <c r="E60" s="4">
        <v>0</v>
      </c>
      <c r="F60" s="4">
        <v>0</v>
      </c>
      <c r="G60" s="4">
        <v>8000</v>
      </c>
      <c r="H60" s="20">
        <v>0</v>
      </c>
      <c r="I60" s="109">
        <v>0</v>
      </c>
      <c r="J60" s="95">
        <v>0</v>
      </c>
    </row>
    <row r="61" spans="2:10" ht="20.100000000000001" customHeight="1" thickBot="1" x14ac:dyDescent="0.3">
      <c r="B61" s="190">
        <v>322001</v>
      </c>
      <c r="C61" s="14" t="s">
        <v>41</v>
      </c>
      <c r="D61" s="4">
        <v>0</v>
      </c>
      <c r="E61" s="4">
        <v>216724</v>
      </c>
      <c r="F61" s="4">
        <v>146762</v>
      </c>
      <c r="G61" s="4">
        <v>0</v>
      </c>
      <c r="H61" s="20">
        <v>146762</v>
      </c>
      <c r="I61" s="109">
        <v>0</v>
      </c>
      <c r="J61" s="95">
        <v>0</v>
      </c>
    </row>
    <row r="62" spans="2:10" ht="20.100000000000001" customHeight="1" thickBot="1" x14ac:dyDescent="0.3">
      <c r="B62" s="193" t="s">
        <v>39</v>
      </c>
      <c r="C62" s="14" t="s">
        <v>214</v>
      </c>
      <c r="D62" s="4"/>
      <c r="E62" s="4"/>
      <c r="F62" s="4"/>
      <c r="G62" s="4">
        <v>0</v>
      </c>
      <c r="H62" s="20">
        <v>0</v>
      </c>
      <c r="I62" s="109">
        <v>0</v>
      </c>
      <c r="J62" s="95">
        <v>0</v>
      </c>
    </row>
    <row r="63" spans="2:10" ht="20.100000000000001" customHeight="1" thickBot="1" x14ac:dyDescent="0.3">
      <c r="B63" s="190">
        <v>322006</v>
      </c>
      <c r="C63" s="14" t="s">
        <v>40</v>
      </c>
      <c r="D63" s="4">
        <v>0</v>
      </c>
      <c r="E63" s="4">
        <v>0</v>
      </c>
      <c r="F63" s="4">
        <v>10000</v>
      </c>
      <c r="G63" s="4">
        <v>0</v>
      </c>
      <c r="H63" s="20">
        <v>0</v>
      </c>
      <c r="I63" s="109">
        <v>0</v>
      </c>
      <c r="J63" s="95">
        <v>0</v>
      </c>
    </row>
    <row r="64" spans="2:10" ht="7.5" customHeight="1" thickBot="1" x14ac:dyDescent="0.3">
      <c r="B64" s="61"/>
      <c r="C64" s="12"/>
      <c r="D64" s="8"/>
      <c r="E64" s="8"/>
      <c r="F64" s="8"/>
      <c r="G64" s="8"/>
      <c r="H64" s="22"/>
      <c r="I64" s="112"/>
      <c r="J64" s="98"/>
    </row>
    <row r="65" spans="2:10" ht="20.100000000000001" customHeight="1" thickBot="1" x14ac:dyDescent="0.3">
      <c r="B65" s="80"/>
      <c r="C65" s="136" t="s">
        <v>45</v>
      </c>
      <c r="D65" s="83">
        <f t="shared" ref="D65:J65" si="8">SUM(D58,D54)</f>
        <v>122578</v>
      </c>
      <c r="E65" s="83">
        <f t="shared" si="8"/>
        <v>361901</v>
      </c>
      <c r="F65" s="83">
        <f>SUM(F58,F54)</f>
        <v>161762</v>
      </c>
      <c r="G65" s="83">
        <f t="shared" si="8"/>
        <v>13000</v>
      </c>
      <c r="H65" s="84">
        <f t="shared" si="8"/>
        <v>150262</v>
      </c>
      <c r="I65" s="117">
        <f t="shared" si="8"/>
        <v>30000</v>
      </c>
      <c r="J65" s="103">
        <f t="shared" si="8"/>
        <v>50000</v>
      </c>
    </row>
    <row r="66" spans="2:10" ht="15" customHeight="1" thickBot="1" x14ac:dyDescent="0.3">
      <c r="B66" s="61"/>
      <c r="C66" s="12"/>
      <c r="D66" s="8"/>
      <c r="E66" s="8"/>
      <c r="F66" s="8"/>
      <c r="G66" s="8"/>
      <c r="H66" s="22"/>
      <c r="I66" s="112"/>
      <c r="J66" s="98"/>
    </row>
    <row r="67" spans="2:10" ht="20.100000000000001" customHeight="1" thickBot="1" x14ac:dyDescent="0.3">
      <c r="B67" s="159"/>
      <c r="C67" s="152" t="s">
        <v>201</v>
      </c>
      <c r="D67" s="157"/>
      <c r="E67" s="157"/>
      <c r="F67" s="157"/>
      <c r="G67" s="157"/>
      <c r="H67" s="160"/>
      <c r="I67" s="161"/>
      <c r="J67" s="158"/>
    </row>
    <row r="68" spans="2:10" ht="20.100000000000001" customHeight="1" thickBot="1" x14ac:dyDescent="0.3">
      <c r="B68" s="195">
        <v>400</v>
      </c>
      <c r="C68" s="28" t="s">
        <v>48</v>
      </c>
      <c r="D68" s="29">
        <f t="shared" ref="D68:J68" si="9">SUM(D69:D71)</f>
        <v>144573</v>
      </c>
      <c r="E68" s="29">
        <f t="shared" si="9"/>
        <v>190514.78</v>
      </c>
      <c r="F68" s="29">
        <f t="shared" si="9"/>
        <v>200851</v>
      </c>
      <c r="G68" s="29">
        <f t="shared" si="9"/>
        <v>398761</v>
      </c>
      <c r="H68" s="30">
        <f t="shared" si="9"/>
        <v>122400</v>
      </c>
      <c r="I68" s="116">
        <f t="shared" si="9"/>
        <v>0</v>
      </c>
      <c r="J68" s="102">
        <f t="shared" si="9"/>
        <v>0</v>
      </c>
    </row>
    <row r="69" spans="2:10" ht="20.100000000000001" customHeight="1" thickBot="1" x14ac:dyDescent="0.3">
      <c r="B69" s="193">
        <v>453</v>
      </c>
      <c r="C69" s="14" t="s">
        <v>47</v>
      </c>
      <c r="D69" s="4">
        <v>65682</v>
      </c>
      <c r="E69" s="4">
        <v>67526.78</v>
      </c>
      <c r="F69" s="4">
        <v>135851</v>
      </c>
      <c r="G69" s="4">
        <v>154099</v>
      </c>
      <c r="H69" s="20">
        <v>0</v>
      </c>
      <c r="I69" s="109">
        <v>0</v>
      </c>
      <c r="J69" s="95">
        <v>0</v>
      </c>
    </row>
    <row r="70" spans="2:10" ht="20.100000000000001" customHeight="1" thickBot="1" x14ac:dyDescent="0.3">
      <c r="B70" s="190">
        <v>454001</v>
      </c>
      <c r="C70" s="14" t="s">
        <v>49</v>
      </c>
      <c r="D70" s="4">
        <v>46891</v>
      </c>
      <c r="E70" s="4">
        <v>122988</v>
      </c>
      <c r="F70" s="4">
        <v>65000</v>
      </c>
      <c r="G70" s="4">
        <v>244662</v>
      </c>
      <c r="H70" s="20">
        <v>122400</v>
      </c>
      <c r="I70" s="109">
        <v>0</v>
      </c>
      <c r="J70" s="95">
        <v>0</v>
      </c>
    </row>
    <row r="71" spans="2:10" ht="20.100000000000001" customHeight="1" thickBot="1" x14ac:dyDescent="0.3">
      <c r="B71" s="193">
        <v>456</v>
      </c>
      <c r="C71" s="14" t="s">
        <v>50</v>
      </c>
      <c r="D71" s="4">
        <v>32000</v>
      </c>
      <c r="E71" s="4">
        <v>0</v>
      </c>
      <c r="F71" s="4">
        <v>0</v>
      </c>
      <c r="G71" s="4">
        <v>0</v>
      </c>
      <c r="H71" s="20">
        <v>0</v>
      </c>
      <c r="I71" s="109"/>
      <c r="J71" s="95"/>
    </row>
    <row r="72" spans="2:10" ht="20.100000000000001" customHeight="1" thickBot="1" x14ac:dyDescent="0.3">
      <c r="B72" s="196">
        <v>500</v>
      </c>
      <c r="C72" s="28" t="s">
        <v>51</v>
      </c>
      <c r="D72" s="29">
        <f t="shared" ref="D72:J72" si="10">SUM(D73:D75)</f>
        <v>0</v>
      </c>
      <c r="E72" s="29">
        <f t="shared" si="10"/>
        <v>0</v>
      </c>
      <c r="F72" s="29">
        <f t="shared" si="10"/>
        <v>0</v>
      </c>
      <c r="G72" s="29">
        <f t="shared" si="10"/>
        <v>0</v>
      </c>
      <c r="H72" s="30">
        <f t="shared" si="10"/>
        <v>0</v>
      </c>
      <c r="I72" s="116">
        <f t="shared" si="10"/>
        <v>0</v>
      </c>
      <c r="J72" s="102">
        <f t="shared" si="10"/>
        <v>0</v>
      </c>
    </row>
    <row r="73" spans="2:10" ht="20.100000000000001" customHeight="1" thickBot="1" x14ac:dyDescent="0.3">
      <c r="B73" s="190">
        <v>513001</v>
      </c>
      <c r="C73" s="14" t="s">
        <v>52</v>
      </c>
      <c r="D73" s="4">
        <v>0</v>
      </c>
      <c r="E73" s="4">
        <v>0</v>
      </c>
      <c r="F73" s="4">
        <v>0</v>
      </c>
      <c r="G73" s="4">
        <v>0</v>
      </c>
      <c r="H73" s="20">
        <v>0</v>
      </c>
      <c r="I73" s="109">
        <v>0</v>
      </c>
      <c r="J73" s="95">
        <v>0</v>
      </c>
    </row>
    <row r="74" spans="2:10" ht="20.100000000000001" customHeight="1" thickBot="1" x14ac:dyDescent="0.3">
      <c r="B74" s="190">
        <v>513002</v>
      </c>
      <c r="C74" s="14" t="s">
        <v>53</v>
      </c>
      <c r="D74" s="4">
        <v>0</v>
      </c>
      <c r="E74" s="4">
        <v>0</v>
      </c>
      <c r="F74" s="4">
        <v>0</v>
      </c>
      <c r="G74" s="4">
        <v>0</v>
      </c>
      <c r="H74" s="20">
        <v>0</v>
      </c>
      <c r="I74" s="109">
        <v>0</v>
      </c>
      <c r="J74" s="95">
        <v>0</v>
      </c>
    </row>
    <row r="75" spans="2:10" ht="20.100000000000001" customHeight="1" thickBot="1" x14ac:dyDescent="0.3">
      <c r="B75" s="193">
        <v>514</v>
      </c>
      <c r="C75" s="14" t="s">
        <v>54</v>
      </c>
      <c r="D75" s="4">
        <v>0</v>
      </c>
      <c r="E75" s="4">
        <v>0</v>
      </c>
      <c r="F75" s="4">
        <v>0</v>
      </c>
      <c r="G75" s="4">
        <v>0</v>
      </c>
      <c r="H75" s="20">
        <v>0</v>
      </c>
      <c r="I75" s="109">
        <v>0</v>
      </c>
      <c r="J75" s="95">
        <v>0</v>
      </c>
    </row>
    <row r="76" spans="2:10" ht="7.5" customHeight="1" thickBot="1" x14ac:dyDescent="0.3">
      <c r="B76" s="61"/>
      <c r="C76" s="14"/>
      <c r="D76" s="4"/>
      <c r="E76" s="4"/>
      <c r="F76" s="4"/>
      <c r="G76" s="4"/>
      <c r="H76" s="20"/>
      <c r="I76" s="109"/>
      <c r="J76" s="95"/>
    </row>
    <row r="77" spans="2:10" ht="20.100000000000001" customHeight="1" thickBot="1" x14ac:dyDescent="0.3">
      <c r="B77" s="159"/>
      <c r="C77" s="152" t="s">
        <v>195</v>
      </c>
      <c r="D77" s="157">
        <f>SUM(D68,D72)</f>
        <v>144573</v>
      </c>
      <c r="E77" s="157">
        <f>SUM(E68,E72)</f>
        <v>190514.78</v>
      </c>
      <c r="F77" s="157">
        <f>SUM(F68,F72)</f>
        <v>200851</v>
      </c>
      <c r="G77" s="157">
        <f>SUM(G68,G72)</f>
        <v>398761</v>
      </c>
      <c r="H77" s="160">
        <f>SUM(H68,H72)</f>
        <v>122400</v>
      </c>
      <c r="I77" s="161">
        <f t="shared" ref="I77:J77" si="11">SUM(I68,I72)</f>
        <v>0</v>
      </c>
      <c r="J77" s="158">
        <f t="shared" si="11"/>
        <v>0</v>
      </c>
    </row>
    <row r="78" spans="2:10" ht="15" customHeight="1" thickBot="1" x14ac:dyDescent="0.3">
      <c r="B78" s="61"/>
      <c r="C78" s="12"/>
      <c r="D78" s="8"/>
      <c r="E78" s="8"/>
      <c r="F78" s="8"/>
      <c r="G78" s="8"/>
      <c r="H78" s="22"/>
      <c r="I78" s="112"/>
      <c r="J78" s="98"/>
    </row>
    <row r="79" spans="2:10" ht="20.100000000000001" customHeight="1" thickBot="1" x14ac:dyDescent="0.3">
      <c r="B79" s="63"/>
      <c r="C79" s="33" t="s">
        <v>191</v>
      </c>
      <c r="D79" s="54">
        <f t="shared" ref="D79:J79" si="12">SUM(D77,D65,D51)</f>
        <v>2362547</v>
      </c>
      <c r="E79" s="54">
        <f t="shared" si="12"/>
        <v>2804466.7800000003</v>
      </c>
      <c r="F79" s="54">
        <f t="shared" si="12"/>
        <v>2792841</v>
      </c>
      <c r="G79" s="54">
        <f t="shared" si="12"/>
        <v>3451844</v>
      </c>
      <c r="H79" s="55">
        <f t="shared" si="12"/>
        <v>2585688</v>
      </c>
      <c r="I79" s="118">
        <f t="shared" si="12"/>
        <v>2355946</v>
      </c>
      <c r="J79" s="104">
        <f t="shared" si="12"/>
        <v>2399796</v>
      </c>
    </row>
  </sheetData>
  <mergeCells count="7">
    <mergeCell ref="H9:J9"/>
    <mergeCell ref="B7:J7"/>
    <mergeCell ref="B1:G1"/>
    <mergeCell ref="C3:G3"/>
    <mergeCell ref="C5:G5"/>
    <mergeCell ref="F9:G9"/>
    <mergeCell ref="B9:B10"/>
  </mergeCells>
  <pageMargins left="0.62992125984251968" right="0.51181102362204722" top="0.35433070866141736" bottom="0.55118110236220474" header="0.31496062992125984" footer="0.31496062992125984"/>
  <pageSetup paperSize="8" scale="81" orientation="portrait" r:id="rId1"/>
  <headerFooter>
    <oddFooter>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4"/>
  <sheetViews>
    <sheetView view="pageBreakPreview" topLeftCell="A19" zoomScale="130" zoomScaleNormal="100" zoomScaleSheetLayoutView="130" workbookViewId="0">
      <selection activeCell="H5" sqref="H5"/>
    </sheetView>
  </sheetViews>
  <sheetFormatPr defaultRowHeight="15" x14ac:dyDescent="0.25"/>
  <cols>
    <col min="1" max="1" width="1.5703125" customWidth="1"/>
    <col min="2" max="2" width="9.7109375" style="50" customWidth="1"/>
    <col min="3" max="3" width="55" customWidth="1"/>
    <col min="4" max="7" width="13.7109375" customWidth="1"/>
    <col min="8" max="8" width="13.7109375" style="93" customWidth="1"/>
    <col min="9" max="9" width="13.7109375" customWidth="1"/>
    <col min="10" max="10" width="13.7109375" style="51" customWidth="1"/>
    <col min="13" max="13" width="11.42578125" bestFit="1" customWidth="1"/>
  </cols>
  <sheetData>
    <row r="1" spans="2:11" ht="18.75" x14ac:dyDescent="0.3">
      <c r="B1" s="223" t="s">
        <v>193</v>
      </c>
      <c r="C1" s="224"/>
      <c r="D1" s="224"/>
      <c r="E1" s="224"/>
      <c r="F1" s="224"/>
      <c r="G1" s="224"/>
      <c r="H1" s="181">
        <v>45266</v>
      </c>
      <c r="I1" s="56"/>
      <c r="J1"/>
      <c r="K1" s="56"/>
    </row>
    <row r="2" spans="2:11" ht="4.5" customHeight="1" x14ac:dyDescent="0.3">
      <c r="B2" s="56"/>
      <c r="C2" s="57"/>
      <c r="D2" s="57"/>
      <c r="E2" s="57"/>
      <c r="F2" s="57"/>
      <c r="H2" s="78"/>
      <c r="I2" s="56"/>
      <c r="J2"/>
      <c r="K2" s="56"/>
    </row>
    <row r="3" spans="2:11" ht="18.75" x14ac:dyDescent="0.3">
      <c r="B3" s="56"/>
      <c r="C3" s="223" t="s">
        <v>192</v>
      </c>
      <c r="D3" s="224"/>
      <c r="E3" s="224"/>
      <c r="F3" s="224"/>
      <c r="G3" s="224"/>
      <c r="H3" s="78"/>
      <c r="I3" s="56"/>
      <c r="J3" s="56"/>
      <c r="K3" s="56"/>
    </row>
    <row r="4" spans="2:11" ht="4.5" customHeight="1" x14ac:dyDescent="0.3">
      <c r="B4" s="56"/>
      <c r="C4" s="56"/>
      <c r="E4" s="56"/>
      <c r="F4" s="56"/>
      <c r="H4" s="78"/>
      <c r="I4" s="56"/>
      <c r="J4" s="56"/>
      <c r="K4" s="56"/>
    </row>
    <row r="5" spans="2:11" ht="18.75" x14ac:dyDescent="0.3">
      <c r="B5" s="18"/>
      <c r="C5" s="223" t="s">
        <v>194</v>
      </c>
      <c r="D5" s="224"/>
      <c r="E5" s="224"/>
      <c r="F5" s="224"/>
      <c r="G5" s="224"/>
      <c r="H5" s="78"/>
      <c r="I5" s="56"/>
      <c r="J5"/>
      <c r="K5" s="51"/>
    </row>
    <row r="6" spans="2:11" ht="18.75" x14ac:dyDescent="0.3">
      <c r="B6"/>
      <c r="C6" s="18"/>
      <c r="D6" s="58"/>
      <c r="E6" s="59"/>
      <c r="F6" s="59"/>
      <c r="G6" s="59"/>
      <c r="H6" s="88"/>
      <c r="J6"/>
      <c r="K6" s="51"/>
    </row>
    <row r="7" spans="2:11" ht="23.25" x14ac:dyDescent="0.35">
      <c r="B7" s="222" t="s">
        <v>237</v>
      </c>
      <c r="C7" s="222"/>
      <c r="D7" s="222"/>
      <c r="E7" s="222"/>
      <c r="F7" s="222"/>
      <c r="G7" s="222"/>
      <c r="H7" s="222"/>
      <c r="I7" s="222"/>
      <c r="J7" s="222"/>
    </row>
    <row r="8" spans="2:11" ht="24" thickBot="1" x14ac:dyDescent="0.4">
      <c r="B8" s="66"/>
      <c r="C8" s="66"/>
      <c r="D8" s="66"/>
      <c r="E8" s="66"/>
      <c r="F8" s="66"/>
      <c r="G8" s="66"/>
      <c r="H8" s="89"/>
      <c r="I8" s="66"/>
      <c r="J8" s="66"/>
    </row>
    <row r="9" spans="2:11" ht="19.5" customHeight="1" thickBot="1" x14ac:dyDescent="0.3">
      <c r="B9" s="285" t="s">
        <v>7</v>
      </c>
      <c r="C9" s="182" t="s">
        <v>59</v>
      </c>
      <c r="D9" s="183" t="s">
        <v>0</v>
      </c>
      <c r="E9" s="183" t="s">
        <v>56</v>
      </c>
      <c r="F9" s="225" t="s">
        <v>238</v>
      </c>
      <c r="G9" s="273"/>
      <c r="H9" s="219" t="s">
        <v>44</v>
      </c>
      <c r="I9" s="274"/>
      <c r="J9" s="275"/>
    </row>
    <row r="10" spans="2:11" ht="33" customHeight="1" thickBot="1" x14ac:dyDescent="0.3">
      <c r="B10" s="286"/>
      <c r="C10" s="184" t="s">
        <v>55</v>
      </c>
      <c r="D10" s="185" t="s">
        <v>1</v>
      </c>
      <c r="E10" s="185" t="s">
        <v>1</v>
      </c>
      <c r="F10" s="185" t="s">
        <v>42</v>
      </c>
      <c r="G10" s="185" t="s">
        <v>43</v>
      </c>
      <c r="H10" s="186">
        <v>2024</v>
      </c>
      <c r="I10" s="187">
        <v>2025</v>
      </c>
      <c r="J10" s="188">
        <v>2026</v>
      </c>
    </row>
    <row r="11" spans="2:11" ht="19.5" customHeight="1" thickBot="1" x14ac:dyDescent="0.3">
      <c r="B11" s="70"/>
      <c r="C11" s="33" t="s">
        <v>190</v>
      </c>
      <c r="D11" s="67"/>
      <c r="E11" s="68"/>
      <c r="F11" s="68"/>
      <c r="G11" s="68"/>
      <c r="H11" s="90"/>
      <c r="I11" s="165"/>
      <c r="J11" s="69"/>
    </row>
    <row r="12" spans="2:11" ht="7.5" customHeight="1" thickBot="1" x14ac:dyDescent="0.3">
      <c r="B12" s="71"/>
      <c r="C12" s="12"/>
      <c r="D12" s="34"/>
      <c r="E12" s="35"/>
      <c r="F12" s="35"/>
      <c r="G12" s="35"/>
      <c r="H12" s="91"/>
      <c r="I12" s="166"/>
      <c r="J12" s="52"/>
    </row>
    <row r="13" spans="2:11" ht="19.5" customHeight="1" thickBot="1" x14ac:dyDescent="0.3">
      <c r="B13" s="75"/>
      <c r="C13" s="135" t="s">
        <v>202</v>
      </c>
      <c r="D13" s="85"/>
      <c r="E13" s="86"/>
      <c r="F13" s="86"/>
      <c r="G13" s="86"/>
      <c r="H13" s="92"/>
      <c r="I13" s="167"/>
      <c r="J13" s="87"/>
    </row>
    <row r="14" spans="2:11" ht="19.5" customHeight="1" thickBot="1" x14ac:dyDescent="0.3">
      <c r="B14" s="72" t="s">
        <v>60</v>
      </c>
      <c r="C14" s="28" t="s">
        <v>62</v>
      </c>
      <c r="D14" s="29">
        <v>275524</v>
      </c>
      <c r="E14" s="29">
        <f t="shared" ref="E14:F14" si="0">E15+E20+E26+E31</f>
        <v>208273</v>
      </c>
      <c r="F14" s="29">
        <f t="shared" si="0"/>
        <v>240749</v>
      </c>
      <c r="G14" s="29">
        <f>G15+G20+G26+G31</f>
        <v>202168</v>
      </c>
      <c r="H14" s="30">
        <f>H15+H20+H26+H31</f>
        <v>241277</v>
      </c>
      <c r="I14" s="116">
        <f>I15+I20+I26+I31</f>
        <v>229350</v>
      </c>
      <c r="J14" s="102">
        <f>J15+J20+J26+J31</f>
        <v>232467</v>
      </c>
    </row>
    <row r="15" spans="2:11" ht="19.5" customHeight="1" thickBot="1" x14ac:dyDescent="0.3">
      <c r="B15" s="73" t="s">
        <v>61</v>
      </c>
      <c r="C15" s="11" t="s">
        <v>221</v>
      </c>
      <c r="D15" s="7">
        <f t="shared" ref="D15:F15" si="1">SUM(D16:D19)</f>
        <v>44946</v>
      </c>
      <c r="E15" s="7">
        <f t="shared" si="1"/>
        <v>46836</v>
      </c>
      <c r="F15" s="7">
        <f t="shared" si="1"/>
        <v>60208</v>
      </c>
      <c r="G15" s="7">
        <f t="shared" ref="G15:J15" si="2">SUM(G16:G19)</f>
        <v>65472</v>
      </c>
      <c r="H15" s="21">
        <f t="shared" si="2"/>
        <v>58920</v>
      </c>
      <c r="I15" s="110">
        <f t="shared" si="2"/>
        <v>57500</v>
      </c>
      <c r="J15" s="96">
        <f t="shared" si="2"/>
        <v>58300</v>
      </c>
    </row>
    <row r="16" spans="2:11" ht="19.5" customHeight="1" thickBot="1" x14ac:dyDescent="0.3">
      <c r="B16" s="71">
        <v>610</v>
      </c>
      <c r="C16" s="14" t="s">
        <v>67</v>
      </c>
      <c r="D16" s="4">
        <v>29860</v>
      </c>
      <c r="E16" s="4">
        <v>31745</v>
      </c>
      <c r="F16" s="4">
        <v>31200</v>
      </c>
      <c r="G16" s="4">
        <v>34287</v>
      </c>
      <c r="H16" s="20">
        <v>34300</v>
      </c>
      <c r="I16" s="109">
        <v>34300</v>
      </c>
      <c r="J16" s="95">
        <v>34300</v>
      </c>
    </row>
    <row r="17" spans="2:12" ht="19.5" customHeight="1" thickBot="1" x14ac:dyDescent="0.3">
      <c r="B17" s="71">
        <v>620</v>
      </c>
      <c r="C17" s="14" t="s">
        <v>68</v>
      </c>
      <c r="D17" s="4">
        <v>10294</v>
      </c>
      <c r="E17" s="4">
        <v>10515</v>
      </c>
      <c r="F17" s="4">
        <v>10608</v>
      </c>
      <c r="G17" s="4">
        <v>15260</v>
      </c>
      <c r="H17" s="20">
        <v>15000</v>
      </c>
      <c r="I17" s="109">
        <v>15000</v>
      </c>
      <c r="J17" s="95">
        <v>15000</v>
      </c>
    </row>
    <row r="18" spans="2:12" ht="19.5" customHeight="1" thickBot="1" x14ac:dyDescent="0.3">
      <c r="B18" s="71">
        <v>630</v>
      </c>
      <c r="C18" s="14" t="s">
        <v>69</v>
      </c>
      <c r="D18" s="4">
        <v>4792</v>
      </c>
      <c r="E18" s="4">
        <v>4502</v>
      </c>
      <c r="F18" s="4">
        <v>7670</v>
      </c>
      <c r="G18" s="4">
        <v>7335</v>
      </c>
      <c r="H18" s="20">
        <v>8930</v>
      </c>
      <c r="I18" s="109">
        <v>7510</v>
      </c>
      <c r="J18" s="95">
        <v>8310</v>
      </c>
      <c r="L18" s="1"/>
    </row>
    <row r="19" spans="2:12" ht="19.5" customHeight="1" thickBot="1" x14ac:dyDescent="0.3">
      <c r="B19" s="71">
        <v>640</v>
      </c>
      <c r="C19" s="14" t="s">
        <v>257</v>
      </c>
      <c r="D19" s="6">
        <v>0</v>
      </c>
      <c r="E19" s="6">
        <v>74</v>
      </c>
      <c r="F19" s="4">
        <v>10730</v>
      </c>
      <c r="G19" s="4">
        <v>8590</v>
      </c>
      <c r="H19" s="20">
        <v>690</v>
      </c>
      <c r="I19" s="126">
        <v>690</v>
      </c>
      <c r="J19" s="137">
        <v>690</v>
      </c>
    </row>
    <row r="20" spans="2:12" ht="19.5" customHeight="1" thickBot="1" x14ac:dyDescent="0.3">
      <c r="B20" s="73" t="s">
        <v>63</v>
      </c>
      <c r="C20" s="11" t="s">
        <v>101</v>
      </c>
      <c r="D20" s="7">
        <f t="shared" ref="D20:F20" si="3">SUM(D21:D25)</f>
        <v>218120</v>
      </c>
      <c r="E20" s="7">
        <f t="shared" si="3"/>
        <v>148346</v>
      </c>
      <c r="F20" s="7">
        <f t="shared" si="3"/>
        <v>164984</v>
      </c>
      <c r="G20" s="7">
        <f>SUM(G21:G25)</f>
        <v>122881</v>
      </c>
      <c r="H20" s="21">
        <f>SUM(H21:H25)</f>
        <v>167150</v>
      </c>
      <c r="I20" s="110">
        <f>SUM(I21:I25)</f>
        <v>156520</v>
      </c>
      <c r="J20" s="96">
        <f>SUM(J21:J25)</f>
        <v>158417</v>
      </c>
    </row>
    <row r="21" spans="2:12" ht="19.5" customHeight="1" thickBot="1" x14ac:dyDescent="0.3">
      <c r="B21" s="71">
        <v>610</v>
      </c>
      <c r="C21" s="14" t="s">
        <v>67</v>
      </c>
      <c r="D21" s="4">
        <v>56372</v>
      </c>
      <c r="E21" s="4">
        <v>60511</v>
      </c>
      <c r="F21" s="4">
        <v>67780</v>
      </c>
      <c r="G21" s="4">
        <v>55960</v>
      </c>
      <c r="H21" s="20">
        <v>65800</v>
      </c>
      <c r="I21" s="109">
        <v>68395</v>
      </c>
      <c r="J21" s="95">
        <v>70371</v>
      </c>
    </row>
    <row r="22" spans="2:12" ht="19.5" customHeight="1" thickBot="1" x14ac:dyDescent="0.3">
      <c r="B22" s="71">
        <v>620</v>
      </c>
      <c r="C22" s="14" t="s">
        <v>70</v>
      </c>
      <c r="D22" s="4">
        <v>20687</v>
      </c>
      <c r="E22" s="4">
        <v>22056</v>
      </c>
      <c r="F22" s="4">
        <v>23800</v>
      </c>
      <c r="G22" s="4">
        <v>20260</v>
      </c>
      <c r="H22" s="20">
        <v>23450</v>
      </c>
      <c r="I22" s="109">
        <v>23925</v>
      </c>
      <c r="J22" s="95">
        <v>24846</v>
      </c>
    </row>
    <row r="23" spans="2:12" ht="19.5" customHeight="1" thickBot="1" x14ac:dyDescent="0.3">
      <c r="B23" s="71">
        <v>630</v>
      </c>
      <c r="C23" s="14" t="s">
        <v>69</v>
      </c>
      <c r="D23" s="4">
        <v>139850</v>
      </c>
      <c r="E23" s="4">
        <v>64344</v>
      </c>
      <c r="F23" s="4">
        <v>72190</v>
      </c>
      <c r="G23" s="4">
        <v>43503</v>
      </c>
      <c r="H23" s="20">
        <v>73000</v>
      </c>
      <c r="I23" s="109">
        <v>61000</v>
      </c>
      <c r="J23" s="95">
        <v>60000</v>
      </c>
    </row>
    <row r="24" spans="2:12" ht="19.5" customHeight="1" thickBot="1" x14ac:dyDescent="0.3">
      <c r="B24" s="71">
        <v>640</v>
      </c>
      <c r="C24" s="14" t="s">
        <v>252</v>
      </c>
      <c r="D24" s="4">
        <v>0</v>
      </c>
      <c r="E24" s="4">
        <v>0</v>
      </c>
      <c r="F24" s="4">
        <v>0</v>
      </c>
      <c r="G24" s="4">
        <v>0</v>
      </c>
      <c r="H24" s="20">
        <v>1700</v>
      </c>
      <c r="I24" s="109">
        <v>0</v>
      </c>
      <c r="J24" s="95">
        <v>0</v>
      </c>
    </row>
    <row r="25" spans="2:12" ht="19.5" customHeight="1" thickBot="1" x14ac:dyDescent="0.3">
      <c r="B25" s="71">
        <v>640</v>
      </c>
      <c r="C25" s="14" t="s">
        <v>255</v>
      </c>
      <c r="D25" s="4">
        <v>1211</v>
      </c>
      <c r="E25" s="4">
        <v>1435</v>
      </c>
      <c r="F25" s="4">
        <v>1214</v>
      </c>
      <c r="G25" s="4">
        <v>3158</v>
      </c>
      <c r="H25" s="20">
        <v>3200</v>
      </c>
      <c r="I25" s="109">
        <v>3200</v>
      </c>
      <c r="J25" s="95">
        <v>3200</v>
      </c>
    </row>
    <row r="26" spans="2:12" ht="19.5" customHeight="1" thickBot="1" x14ac:dyDescent="0.3">
      <c r="B26" s="73" t="s">
        <v>64</v>
      </c>
      <c r="C26" s="11" t="s">
        <v>98</v>
      </c>
      <c r="D26" s="7">
        <f t="shared" ref="D26:F26" si="4">SUM(D27:D30)</f>
        <v>11281</v>
      </c>
      <c r="E26" s="7">
        <f t="shared" si="4"/>
        <v>11914</v>
      </c>
      <c r="F26" s="7">
        <f t="shared" si="4"/>
        <v>12980</v>
      </c>
      <c r="G26" s="7">
        <f t="shared" ref="G26" si="5">SUM(G27:G30)</f>
        <v>12525</v>
      </c>
      <c r="H26" s="21">
        <f>SUM(H27:H30)</f>
        <v>12630</v>
      </c>
      <c r="I26" s="110">
        <f t="shared" ref="I26" si="6">SUM(I27:I30)</f>
        <v>12730</v>
      </c>
      <c r="J26" s="96">
        <f t="shared" ref="J26" si="7">SUM(J27:J30)</f>
        <v>13150</v>
      </c>
    </row>
    <row r="27" spans="2:12" ht="19.5" customHeight="1" thickBot="1" x14ac:dyDescent="0.3">
      <c r="B27" s="71">
        <v>610</v>
      </c>
      <c r="C27" s="14" t="s">
        <v>67</v>
      </c>
      <c r="D27" s="4">
        <v>6692</v>
      </c>
      <c r="E27" s="4">
        <v>7131</v>
      </c>
      <c r="F27" s="4">
        <v>7890</v>
      </c>
      <c r="G27" s="4">
        <v>7650</v>
      </c>
      <c r="H27" s="20">
        <v>7750</v>
      </c>
      <c r="I27" s="109">
        <v>7800</v>
      </c>
      <c r="J27" s="95">
        <v>7950</v>
      </c>
    </row>
    <row r="28" spans="2:12" ht="19.5" customHeight="1" thickBot="1" x14ac:dyDescent="0.3">
      <c r="B28" s="71">
        <v>620</v>
      </c>
      <c r="C28" s="14" t="s">
        <v>71</v>
      </c>
      <c r="D28" s="4">
        <v>2338</v>
      </c>
      <c r="E28" s="4">
        <v>2491</v>
      </c>
      <c r="F28" s="4">
        <v>2680</v>
      </c>
      <c r="G28" s="4">
        <v>2675</v>
      </c>
      <c r="H28" s="20">
        <v>2680</v>
      </c>
      <c r="I28" s="109">
        <v>2730</v>
      </c>
      <c r="J28" s="95">
        <v>3000</v>
      </c>
    </row>
    <row r="29" spans="2:12" ht="19.5" customHeight="1" thickBot="1" x14ac:dyDescent="0.3">
      <c r="B29" s="71">
        <v>630</v>
      </c>
      <c r="C29" s="14" t="s">
        <v>69</v>
      </c>
      <c r="D29" s="4">
        <v>2251</v>
      </c>
      <c r="E29" s="4">
        <v>2272</v>
      </c>
      <c r="F29" s="4">
        <v>2390</v>
      </c>
      <c r="G29" s="4">
        <v>2180</v>
      </c>
      <c r="H29" s="20">
        <v>2180</v>
      </c>
      <c r="I29" s="109">
        <v>2180</v>
      </c>
      <c r="J29" s="95">
        <v>2180</v>
      </c>
    </row>
    <row r="30" spans="2:12" ht="19.5" customHeight="1" thickBot="1" x14ac:dyDescent="0.3">
      <c r="B30" s="71">
        <v>640</v>
      </c>
      <c r="C30" s="14" t="s">
        <v>66</v>
      </c>
      <c r="D30" s="6">
        <v>0</v>
      </c>
      <c r="E30" s="6">
        <v>20</v>
      </c>
      <c r="F30" s="6">
        <v>20</v>
      </c>
      <c r="G30" s="6">
        <v>20</v>
      </c>
      <c r="H30" s="37">
        <v>20</v>
      </c>
      <c r="I30" s="126">
        <v>20</v>
      </c>
      <c r="J30" s="137">
        <v>20</v>
      </c>
    </row>
    <row r="31" spans="2:12" ht="19.5" customHeight="1" thickBot="1" x14ac:dyDescent="0.3">
      <c r="B31" s="73" t="s">
        <v>65</v>
      </c>
      <c r="C31" s="11" t="s">
        <v>215</v>
      </c>
      <c r="D31" s="7">
        <f>D32</f>
        <v>1177</v>
      </c>
      <c r="E31" s="7">
        <f t="shared" ref="E31:J31" si="8">E32</f>
        <v>1177</v>
      </c>
      <c r="F31" s="7">
        <f t="shared" si="8"/>
        <v>2577</v>
      </c>
      <c r="G31" s="7">
        <f t="shared" si="8"/>
        <v>1290</v>
      </c>
      <c r="H31" s="21">
        <f t="shared" si="8"/>
        <v>2577</v>
      </c>
      <c r="I31" s="110">
        <f t="shared" si="8"/>
        <v>2600</v>
      </c>
      <c r="J31" s="96">
        <f t="shared" si="8"/>
        <v>2600</v>
      </c>
    </row>
    <row r="32" spans="2:12" ht="19.5" customHeight="1" thickBot="1" x14ac:dyDescent="0.3">
      <c r="B32" s="71">
        <v>640</v>
      </c>
      <c r="C32" s="14" t="s">
        <v>66</v>
      </c>
      <c r="D32" s="4">
        <v>1177</v>
      </c>
      <c r="E32" s="4">
        <v>1177</v>
      </c>
      <c r="F32" s="4">
        <v>2577</v>
      </c>
      <c r="G32" s="4">
        <v>1290</v>
      </c>
      <c r="H32" s="20">
        <v>2577</v>
      </c>
      <c r="I32" s="109">
        <v>2600</v>
      </c>
      <c r="J32" s="95">
        <v>2600</v>
      </c>
    </row>
    <row r="33" spans="2:10" ht="7.5" customHeight="1" thickBot="1" x14ac:dyDescent="0.3">
      <c r="B33" s="71"/>
      <c r="C33" s="14"/>
      <c r="D33" s="6"/>
      <c r="E33" s="6"/>
      <c r="F33" s="6"/>
      <c r="G33" s="6"/>
      <c r="H33" s="37"/>
      <c r="I33" s="126"/>
      <c r="J33" s="137"/>
    </row>
    <row r="34" spans="2:10" ht="19.5" customHeight="1" thickBot="1" x14ac:dyDescent="0.3">
      <c r="B34" s="72" t="s">
        <v>72</v>
      </c>
      <c r="C34" s="28" t="s">
        <v>203</v>
      </c>
      <c r="D34" s="29">
        <f t="shared" ref="D34:J34" si="9">D35+D40+D44+D46+D48+D50+D54+D57+D62+D64+D68</f>
        <v>44122</v>
      </c>
      <c r="E34" s="29">
        <f t="shared" si="9"/>
        <v>49495</v>
      </c>
      <c r="F34" s="29">
        <f t="shared" si="9"/>
        <v>72033</v>
      </c>
      <c r="G34" s="29">
        <f t="shared" si="9"/>
        <v>61824</v>
      </c>
      <c r="H34" s="30">
        <f t="shared" si="9"/>
        <v>59785</v>
      </c>
      <c r="I34" s="116">
        <f t="shared" si="9"/>
        <v>53495</v>
      </c>
      <c r="J34" s="102">
        <f t="shared" si="9"/>
        <v>67307</v>
      </c>
    </row>
    <row r="35" spans="2:10" ht="19.5" customHeight="1" thickBot="1" x14ac:dyDescent="0.3">
      <c r="B35" s="73" t="s">
        <v>74</v>
      </c>
      <c r="C35" s="11" t="s">
        <v>204</v>
      </c>
      <c r="D35" s="7">
        <f t="shared" ref="D35:G35" si="10">SUM(D36:D39)</f>
        <v>5829</v>
      </c>
      <c r="E35" s="7">
        <f t="shared" si="10"/>
        <v>5749</v>
      </c>
      <c r="F35" s="7">
        <f t="shared" si="10"/>
        <v>5665</v>
      </c>
      <c r="G35" s="7">
        <f t="shared" si="10"/>
        <v>6083</v>
      </c>
      <c r="H35" s="21">
        <f>SUM(H36:H39)</f>
        <v>6083</v>
      </c>
      <c r="I35" s="110">
        <f t="shared" ref="I35:J35" si="11">SUM(I36:I39)</f>
        <v>6083</v>
      </c>
      <c r="J35" s="96">
        <f t="shared" si="11"/>
        <v>6082</v>
      </c>
    </row>
    <row r="36" spans="2:10" ht="19.5" customHeight="1" thickBot="1" x14ac:dyDescent="0.3">
      <c r="B36" s="71">
        <v>610</v>
      </c>
      <c r="C36" s="14" t="s">
        <v>67</v>
      </c>
      <c r="D36" s="4">
        <v>3465</v>
      </c>
      <c r="E36" s="4">
        <v>3545</v>
      </c>
      <c r="F36" s="4">
        <v>3342</v>
      </c>
      <c r="G36" s="4">
        <v>3343</v>
      </c>
      <c r="H36" s="20">
        <v>3343</v>
      </c>
      <c r="I36" s="109">
        <v>3343</v>
      </c>
      <c r="J36" s="95">
        <v>3342</v>
      </c>
    </row>
    <row r="37" spans="2:10" ht="19.5" customHeight="1" thickBot="1" x14ac:dyDescent="0.3">
      <c r="B37" s="71">
        <v>620</v>
      </c>
      <c r="C37" s="14" t="s">
        <v>71</v>
      </c>
      <c r="D37" s="4">
        <v>1210</v>
      </c>
      <c r="E37" s="4">
        <v>1079</v>
      </c>
      <c r="F37" s="4">
        <v>1080</v>
      </c>
      <c r="G37" s="4">
        <v>1082</v>
      </c>
      <c r="H37" s="20">
        <v>1082</v>
      </c>
      <c r="I37" s="109">
        <v>1082</v>
      </c>
      <c r="J37" s="95">
        <v>1082</v>
      </c>
    </row>
    <row r="38" spans="2:10" ht="19.5" customHeight="1" thickBot="1" x14ac:dyDescent="0.3">
      <c r="B38" s="71">
        <v>630</v>
      </c>
      <c r="C38" s="14" t="s">
        <v>69</v>
      </c>
      <c r="D38" s="6">
        <v>1146</v>
      </c>
      <c r="E38" s="4">
        <v>1117</v>
      </c>
      <c r="F38" s="4">
        <v>1235</v>
      </c>
      <c r="G38" s="4">
        <v>1650</v>
      </c>
      <c r="H38" s="20">
        <v>1650</v>
      </c>
      <c r="I38" s="109">
        <v>1650</v>
      </c>
      <c r="J38" s="95">
        <v>1650</v>
      </c>
    </row>
    <row r="39" spans="2:10" ht="19.5" customHeight="1" thickBot="1" x14ac:dyDescent="0.3">
      <c r="B39" s="71">
        <v>640</v>
      </c>
      <c r="C39" s="14" t="s">
        <v>66</v>
      </c>
      <c r="D39" s="6">
        <v>8</v>
      </c>
      <c r="E39" s="6">
        <v>8</v>
      </c>
      <c r="F39" s="6">
        <v>8</v>
      </c>
      <c r="G39" s="6">
        <v>8</v>
      </c>
      <c r="H39" s="37">
        <v>8</v>
      </c>
      <c r="I39" s="126">
        <v>8</v>
      </c>
      <c r="J39" s="137">
        <v>8</v>
      </c>
    </row>
    <row r="40" spans="2:10" ht="19.5" customHeight="1" thickBot="1" x14ac:dyDescent="0.3">
      <c r="B40" s="73" t="s">
        <v>92</v>
      </c>
      <c r="C40" s="11" t="s">
        <v>205</v>
      </c>
      <c r="D40" s="5">
        <f t="shared" ref="D40:G40" si="12">SUM(D41:D43)</f>
        <v>684</v>
      </c>
      <c r="E40" s="5">
        <f t="shared" si="12"/>
        <v>840</v>
      </c>
      <c r="F40" s="5">
        <f t="shared" si="12"/>
        <v>684</v>
      </c>
      <c r="G40" s="5">
        <f t="shared" si="12"/>
        <v>667</v>
      </c>
      <c r="H40" s="38">
        <f>SUM(H41:H43)</f>
        <v>667</v>
      </c>
      <c r="I40" s="127">
        <f t="shared" ref="I40:J40" si="13">SUM(I41:I43)</f>
        <v>667</v>
      </c>
      <c r="J40" s="138">
        <f t="shared" si="13"/>
        <v>667</v>
      </c>
    </row>
    <row r="41" spans="2:10" ht="19.5" customHeight="1" thickBot="1" x14ac:dyDescent="0.3">
      <c r="B41" s="71">
        <v>610</v>
      </c>
      <c r="C41" s="14" t="s">
        <v>67</v>
      </c>
      <c r="D41" s="6">
        <v>199</v>
      </c>
      <c r="E41" s="6">
        <v>356</v>
      </c>
      <c r="F41" s="6">
        <v>199</v>
      </c>
      <c r="G41" s="6">
        <v>199</v>
      </c>
      <c r="H41" s="37">
        <v>199</v>
      </c>
      <c r="I41" s="126">
        <v>199</v>
      </c>
      <c r="J41" s="137">
        <v>199</v>
      </c>
    </row>
    <row r="42" spans="2:10" ht="19.5" customHeight="1" thickBot="1" x14ac:dyDescent="0.3">
      <c r="B42" s="71">
        <v>620</v>
      </c>
      <c r="C42" s="14" t="s">
        <v>71</v>
      </c>
      <c r="D42" s="6">
        <v>71</v>
      </c>
      <c r="E42" s="6">
        <v>63</v>
      </c>
      <c r="F42" s="6">
        <v>63</v>
      </c>
      <c r="G42" s="6">
        <v>63</v>
      </c>
      <c r="H42" s="37">
        <v>63</v>
      </c>
      <c r="I42" s="126">
        <v>63</v>
      </c>
      <c r="J42" s="137">
        <v>63</v>
      </c>
    </row>
    <row r="43" spans="2:10" ht="19.5" customHeight="1" thickBot="1" x14ac:dyDescent="0.3">
      <c r="B43" s="71">
        <v>630</v>
      </c>
      <c r="C43" s="14" t="s">
        <v>69</v>
      </c>
      <c r="D43" s="6">
        <v>414</v>
      </c>
      <c r="E43" s="6">
        <v>421</v>
      </c>
      <c r="F43" s="6">
        <v>422</v>
      </c>
      <c r="G43" s="6">
        <v>405</v>
      </c>
      <c r="H43" s="37">
        <v>405</v>
      </c>
      <c r="I43" s="126">
        <v>405</v>
      </c>
      <c r="J43" s="137">
        <v>405</v>
      </c>
    </row>
    <row r="44" spans="2:10" ht="19.5" customHeight="1" thickBot="1" x14ac:dyDescent="0.3">
      <c r="B44" s="73" t="s">
        <v>94</v>
      </c>
      <c r="C44" s="11" t="s">
        <v>216</v>
      </c>
      <c r="D44" s="210">
        <f t="shared" ref="D44:G44" si="14">D45</f>
        <v>3883</v>
      </c>
      <c r="E44" s="210">
        <f t="shared" si="14"/>
        <v>3573</v>
      </c>
      <c r="F44" s="210">
        <f t="shared" si="14"/>
        <v>4400</v>
      </c>
      <c r="G44" s="210">
        <f t="shared" si="14"/>
        <v>2600</v>
      </c>
      <c r="H44" s="21">
        <f>H45</f>
        <v>3000</v>
      </c>
      <c r="I44" s="110">
        <f t="shared" ref="I44:J44" si="15">I45</f>
        <v>6500</v>
      </c>
      <c r="J44" s="96">
        <f t="shared" si="15"/>
        <v>6500</v>
      </c>
    </row>
    <row r="45" spans="2:10" ht="19.5" customHeight="1" thickBot="1" x14ac:dyDescent="0.3">
      <c r="B45" s="71">
        <v>630</v>
      </c>
      <c r="C45" s="14" t="s">
        <v>69</v>
      </c>
      <c r="D45" s="4">
        <v>3883</v>
      </c>
      <c r="E45" s="4">
        <v>3573</v>
      </c>
      <c r="F45" s="4">
        <v>4400</v>
      </c>
      <c r="G45" s="4">
        <v>2600</v>
      </c>
      <c r="H45" s="20">
        <v>3000</v>
      </c>
      <c r="I45" s="109">
        <v>6500</v>
      </c>
      <c r="J45" s="95">
        <v>6500</v>
      </c>
    </row>
    <row r="46" spans="2:10" ht="19.5" customHeight="1" thickBot="1" x14ac:dyDescent="0.3">
      <c r="B46" s="73" t="s">
        <v>93</v>
      </c>
      <c r="C46" s="11" t="s">
        <v>107</v>
      </c>
      <c r="D46" s="210">
        <f t="shared" ref="D46:G46" si="16">SUM(D47)</f>
        <v>628</v>
      </c>
      <c r="E46" s="210">
        <f t="shared" si="16"/>
        <v>329</v>
      </c>
      <c r="F46" s="210">
        <f t="shared" si="16"/>
        <v>1000</v>
      </c>
      <c r="G46" s="210">
        <f t="shared" si="16"/>
        <v>1000</v>
      </c>
      <c r="H46" s="21">
        <f t="shared" ref="H46:J46" si="17">SUM(H47)</f>
        <v>1000</v>
      </c>
      <c r="I46" s="127">
        <f t="shared" si="17"/>
        <v>500</v>
      </c>
      <c r="J46" s="138">
        <f t="shared" si="17"/>
        <v>700</v>
      </c>
    </row>
    <row r="47" spans="2:10" ht="19.5" customHeight="1" thickBot="1" x14ac:dyDescent="0.3">
      <c r="B47" s="71">
        <v>630</v>
      </c>
      <c r="C47" s="14" t="s">
        <v>69</v>
      </c>
      <c r="D47" s="6">
        <v>628</v>
      </c>
      <c r="E47" s="6">
        <v>329</v>
      </c>
      <c r="F47" s="4">
        <v>1000</v>
      </c>
      <c r="G47" s="6">
        <v>1000</v>
      </c>
      <c r="H47" s="20">
        <v>1000</v>
      </c>
      <c r="I47" s="126">
        <v>500</v>
      </c>
      <c r="J47" s="137">
        <v>700</v>
      </c>
    </row>
    <row r="48" spans="2:10" ht="19.5" customHeight="1" thickBot="1" x14ac:dyDescent="0.3">
      <c r="B48" s="73" t="s">
        <v>96</v>
      </c>
      <c r="C48" s="11" t="s">
        <v>99</v>
      </c>
      <c r="D48" s="210">
        <f t="shared" ref="D48:G48" si="18">SUM(D49)</f>
        <v>5094</v>
      </c>
      <c r="E48" s="210">
        <f t="shared" si="18"/>
        <v>8154</v>
      </c>
      <c r="F48" s="210">
        <f t="shared" si="18"/>
        <v>14000</v>
      </c>
      <c r="G48" s="210">
        <f t="shared" si="18"/>
        <v>11200</v>
      </c>
      <c r="H48" s="21">
        <f t="shared" ref="H48:J48" si="19">SUM(H49)</f>
        <v>14000</v>
      </c>
      <c r="I48" s="110">
        <f t="shared" si="19"/>
        <v>3650</v>
      </c>
      <c r="J48" s="96">
        <f t="shared" si="19"/>
        <v>3970</v>
      </c>
    </row>
    <row r="49" spans="2:10" ht="19.5" customHeight="1" thickBot="1" x14ac:dyDescent="0.3">
      <c r="B49" s="71">
        <v>630</v>
      </c>
      <c r="C49" s="14" t="s">
        <v>69</v>
      </c>
      <c r="D49" s="4">
        <v>5094</v>
      </c>
      <c r="E49" s="4">
        <v>8154</v>
      </c>
      <c r="F49" s="4">
        <v>14000</v>
      </c>
      <c r="G49" s="4">
        <v>11200</v>
      </c>
      <c r="H49" s="20">
        <v>14000</v>
      </c>
      <c r="I49" s="109">
        <v>3650</v>
      </c>
      <c r="J49" s="95">
        <v>3970</v>
      </c>
    </row>
    <row r="50" spans="2:10" ht="19.5" customHeight="1" thickBot="1" x14ac:dyDescent="0.3">
      <c r="B50" s="73" t="s">
        <v>95</v>
      </c>
      <c r="C50" s="11" t="s">
        <v>100</v>
      </c>
      <c r="D50" s="210">
        <f t="shared" ref="D50:G50" si="20">D51</f>
        <v>12506</v>
      </c>
      <c r="E50" s="210">
        <f t="shared" si="20"/>
        <v>12387</v>
      </c>
      <c r="F50" s="210">
        <f t="shared" si="20"/>
        <v>30500</v>
      </c>
      <c r="G50" s="210">
        <f t="shared" si="20"/>
        <v>18300</v>
      </c>
      <c r="H50" s="21">
        <f>H51</f>
        <v>20350</v>
      </c>
      <c r="I50" s="110">
        <f t="shared" ref="I50:J50" si="21">I51</f>
        <v>22800</v>
      </c>
      <c r="J50" s="96">
        <f t="shared" si="21"/>
        <v>35986</v>
      </c>
    </row>
    <row r="51" spans="2:10" ht="19.5" customHeight="1" thickBot="1" x14ac:dyDescent="0.3">
      <c r="B51" s="71">
        <v>630</v>
      </c>
      <c r="C51" s="14" t="s">
        <v>97</v>
      </c>
      <c r="D51" s="4">
        <v>12506</v>
      </c>
      <c r="E51" s="4">
        <v>12387</v>
      </c>
      <c r="F51" s="4">
        <v>30500</v>
      </c>
      <c r="G51" s="4">
        <v>18300</v>
      </c>
      <c r="H51" s="20">
        <v>20350</v>
      </c>
      <c r="I51" s="109">
        <v>22800</v>
      </c>
      <c r="J51" s="95">
        <v>35986</v>
      </c>
    </row>
    <row r="52" spans="2:10" ht="19.5" customHeight="1" thickBot="1" x14ac:dyDescent="0.3">
      <c r="B52" s="73" t="s">
        <v>104</v>
      </c>
      <c r="C52" s="11" t="s">
        <v>106</v>
      </c>
      <c r="D52" s="5">
        <f>SUM(D53)</f>
        <v>0</v>
      </c>
      <c r="E52" s="5">
        <f t="shared" ref="E52:J52" si="22">SUM(E53)</f>
        <v>0</v>
      </c>
      <c r="F52" s="5">
        <f t="shared" si="22"/>
        <v>0</v>
      </c>
      <c r="G52" s="5">
        <f t="shared" si="22"/>
        <v>0</v>
      </c>
      <c r="H52" s="38">
        <f t="shared" si="22"/>
        <v>0</v>
      </c>
      <c r="I52" s="127">
        <f t="shared" si="22"/>
        <v>0</v>
      </c>
      <c r="J52" s="138">
        <f t="shared" si="22"/>
        <v>0</v>
      </c>
    </row>
    <row r="53" spans="2:10" ht="19.5" customHeight="1" thickBot="1" x14ac:dyDescent="0.3">
      <c r="B53" s="71">
        <v>640</v>
      </c>
      <c r="C53" s="14" t="s">
        <v>66</v>
      </c>
      <c r="D53" s="6">
        <v>0</v>
      </c>
      <c r="E53" s="6">
        <v>0</v>
      </c>
      <c r="F53" s="6">
        <v>0</v>
      </c>
      <c r="G53" s="6">
        <v>0</v>
      </c>
      <c r="H53" s="37">
        <v>0</v>
      </c>
      <c r="I53" s="126">
        <v>0</v>
      </c>
      <c r="J53" s="137">
        <v>0</v>
      </c>
    </row>
    <row r="54" spans="2:10" ht="19.5" customHeight="1" thickBot="1" x14ac:dyDescent="0.3">
      <c r="B54" s="73" t="s">
        <v>105</v>
      </c>
      <c r="C54" s="11" t="s">
        <v>206</v>
      </c>
      <c r="D54" s="7">
        <f t="shared" ref="D54:F54" si="23">SUM(D55:D56)</f>
        <v>0</v>
      </c>
      <c r="E54" s="7">
        <f t="shared" si="23"/>
        <v>3620</v>
      </c>
      <c r="F54" s="7">
        <f t="shared" si="23"/>
        <v>0</v>
      </c>
      <c r="G54" s="7">
        <f>SUM(G55:G56)</f>
        <v>4520</v>
      </c>
      <c r="H54" s="21">
        <f t="shared" ref="H54:J54" si="24">SUM(H55:H56)</f>
        <v>0</v>
      </c>
      <c r="I54" s="110">
        <f t="shared" si="24"/>
        <v>0</v>
      </c>
      <c r="J54" s="96">
        <f t="shared" si="24"/>
        <v>0</v>
      </c>
    </row>
    <row r="55" spans="2:10" ht="19.5" customHeight="1" thickBot="1" x14ac:dyDescent="0.3">
      <c r="B55" s="71">
        <v>620</v>
      </c>
      <c r="C55" s="14" t="s">
        <v>71</v>
      </c>
      <c r="D55" s="6">
        <v>0</v>
      </c>
      <c r="E55" s="6">
        <v>0</v>
      </c>
      <c r="F55" s="6">
        <v>0</v>
      </c>
      <c r="G55" s="6">
        <v>124</v>
      </c>
      <c r="H55" s="37">
        <v>0</v>
      </c>
      <c r="I55" s="126">
        <v>0</v>
      </c>
      <c r="J55" s="137">
        <v>0</v>
      </c>
    </row>
    <row r="56" spans="2:10" ht="19.5" customHeight="1" thickBot="1" x14ac:dyDescent="0.3">
      <c r="B56" s="71">
        <v>630</v>
      </c>
      <c r="C56" s="14" t="s">
        <v>97</v>
      </c>
      <c r="D56" s="4">
        <v>0</v>
      </c>
      <c r="E56" s="6">
        <v>3620</v>
      </c>
      <c r="F56" s="6">
        <v>0</v>
      </c>
      <c r="G56" s="4">
        <v>4396</v>
      </c>
      <c r="H56" s="37">
        <v>0</v>
      </c>
      <c r="I56" s="126">
        <v>0</v>
      </c>
      <c r="J56" s="137">
        <v>0</v>
      </c>
    </row>
    <row r="57" spans="2:10" ht="19.5" customHeight="1" thickBot="1" x14ac:dyDescent="0.3">
      <c r="B57" s="73" t="s">
        <v>108</v>
      </c>
      <c r="C57" s="11" t="s">
        <v>109</v>
      </c>
      <c r="D57" s="7">
        <f t="shared" ref="D57:F57" si="25">SUM(D58:D61)</f>
        <v>10630</v>
      </c>
      <c r="E57" s="7">
        <f t="shared" si="25"/>
        <v>14495</v>
      </c>
      <c r="F57" s="7">
        <f t="shared" si="25"/>
        <v>15550</v>
      </c>
      <c r="G57" s="7">
        <f t="shared" ref="G57:J57" si="26">SUM(G58:G61)</f>
        <v>17211</v>
      </c>
      <c r="H57" s="21">
        <f t="shared" si="26"/>
        <v>14440</v>
      </c>
      <c r="I57" s="110">
        <f t="shared" si="26"/>
        <v>13050</v>
      </c>
      <c r="J57" s="96">
        <f t="shared" si="26"/>
        <v>13157</v>
      </c>
    </row>
    <row r="58" spans="2:10" ht="19.5" customHeight="1" thickBot="1" x14ac:dyDescent="0.3">
      <c r="B58" s="71">
        <v>610</v>
      </c>
      <c r="C58" s="14" t="s">
        <v>67</v>
      </c>
      <c r="D58" s="4">
        <v>6098</v>
      </c>
      <c r="E58" s="4">
        <v>8982</v>
      </c>
      <c r="F58" s="4">
        <v>7060</v>
      </c>
      <c r="G58" s="4">
        <v>8626</v>
      </c>
      <c r="H58" s="20">
        <v>7060</v>
      </c>
      <c r="I58" s="109">
        <v>7500</v>
      </c>
      <c r="J58" s="95">
        <v>7580</v>
      </c>
    </row>
    <row r="59" spans="2:10" ht="19.5" customHeight="1" thickBot="1" x14ac:dyDescent="0.3">
      <c r="B59" s="71">
        <v>620</v>
      </c>
      <c r="C59" s="14" t="s">
        <v>71</v>
      </c>
      <c r="D59" s="6">
        <v>2131</v>
      </c>
      <c r="E59" s="4">
        <v>3138</v>
      </c>
      <c r="F59" s="6">
        <v>2380</v>
      </c>
      <c r="G59" s="4">
        <v>2982</v>
      </c>
      <c r="H59" s="20">
        <v>2380</v>
      </c>
      <c r="I59" s="109">
        <v>2550</v>
      </c>
      <c r="J59" s="95">
        <v>2577</v>
      </c>
    </row>
    <row r="60" spans="2:10" ht="19.5" customHeight="1" thickBot="1" x14ac:dyDescent="0.3">
      <c r="B60" s="71">
        <v>630</v>
      </c>
      <c r="C60" s="14" t="s">
        <v>97</v>
      </c>
      <c r="D60" s="4">
        <v>2284</v>
      </c>
      <c r="E60" s="4">
        <v>2375</v>
      </c>
      <c r="F60" s="4">
        <v>6110</v>
      </c>
      <c r="G60" s="4">
        <v>4929</v>
      </c>
      <c r="H60" s="20">
        <v>4400</v>
      </c>
      <c r="I60" s="109">
        <v>2600</v>
      </c>
      <c r="J60" s="95">
        <v>2600</v>
      </c>
    </row>
    <row r="61" spans="2:10" ht="19.5" customHeight="1" thickBot="1" x14ac:dyDescent="0.3">
      <c r="B61" s="71">
        <v>640</v>
      </c>
      <c r="C61" s="14" t="s">
        <v>258</v>
      </c>
      <c r="D61" s="6">
        <v>117</v>
      </c>
      <c r="E61" s="6">
        <v>0</v>
      </c>
      <c r="F61" s="6">
        <v>0</v>
      </c>
      <c r="G61" s="6">
        <v>674</v>
      </c>
      <c r="H61" s="37">
        <v>600</v>
      </c>
      <c r="I61" s="126">
        <v>400</v>
      </c>
      <c r="J61" s="137">
        <v>400</v>
      </c>
    </row>
    <row r="62" spans="2:10" ht="19.5" customHeight="1" thickBot="1" x14ac:dyDescent="0.3">
      <c r="B62" s="73" t="s">
        <v>112</v>
      </c>
      <c r="C62" s="11" t="s">
        <v>110</v>
      </c>
      <c r="D62" s="213">
        <f t="shared" ref="D62:G62" si="27">D63</f>
        <v>40</v>
      </c>
      <c r="E62" s="213">
        <f t="shared" si="27"/>
        <v>192</v>
      </c>
      <c r="F62" s="213">
        <f t="shared" si="27"/>
        <v>34</v>
      </c>
      <c r="G62" s="213">
        <f t="shared" si="27"/>
        <v>45</v>
      </c>
      <c r="H62" s="38">
        <f>H63</f>
        <v>45</v>
      </c>
      <c r="I62" s="127">
        <f>I63</f>
        <v>45</v>
      </c>
      <c r="J62" s="138">
        <f>J63</f>
        <v>45</v>
      </c>
    </row>
    <row r="63" spans="2:10" ht="19.5" customHeight="1" thickBot="1" x14ac:dyDescent="0.3">
      <c r="B63" s="71">
        <v>630</v>
      </c>
      <c r="C63" s="14" t="s">
        <v>69</v>
      </c>
      <c r="D63" s="6">
        <v>40</v>
      </c>
      <c r="E63" s="6">
        <v>192</v>
      </c>
      <c r="F63" s="6">
        <v>34</v>
      </c>
      <c r="G63" s="6">
        <v>45</v>
      </c>
      <c r="H63" s="37">
        <v>45</v>
      </c>
      <c r="I63" s="126">
        <v>45</v>
      </c>
      <c r="J63" s="137">
        <v>45</v>
      </c>
    </row>
    <row r="64" spans="2:10" ht="19.5" customHeight="1" thickBot="1" x14ac:dyDescent="0.3">
      <c r="B64" s="73" t="s">
        <v>111</v>
      </c>
      <c r="C64" s="11" t="s">
        <v>113</v>
      </c>
      <c r="D64" s="7">
        <f>SUM(D65:D67)</f>
        <v>4609</v>
      </c>
      <c r="E64" s="7">
        <f t="shared" ref="E64:J64" si="28">SUM(E65:E67)</f>
        <v>0</v>
      </c>
      <c r="F64" s="7">
        <f t="shared" si="28"/>
        <v>0</v>
      </c>
      <c r="G64" s="7">
        <f t="shared" si="28"/>
        <v>0</v>
      </c>
      <c r="H64" s="21">
        <f t="shared" si="28"/>
        <v>0</v>
      </c>
      <c r="I64" s="110">
        <f t="shared" si="28"/>
        <v>0</v>
      </c>
      <c r="J64" s="96">
        <f t="shared" si="28"/>
        <v>0</v>
      </c>
    </row>
    <row r="65" spans="2:15" ht="19.5" customHeight="1" thickBot="1" x14ac:dyDescent="0.3">
      <c r="B65" s="71">
        <v>610</v>
      </c>
      <c r="C65" s="14" t="s">
        <v>67</v>
      </c>
      <c r="D65" s="6">
        <v>1900</v>
      </c>
      <c r="E65" s="4">
        <v>0</v>
      </c>
      <c r="F65" s="6">
        <v>0</v>
      </c>
      <c r="G65" s="6">
        <v>0</v>
      </c>
      <c r="H65" s="37">
        <v>0</v>
      </c>
      <c r="I65" s="126">
        <v>0</v>
      </c>
      <c r="J65" s="137">
        <v>0</v>
      </c>
    </row>
    <row r="66" spans="2:15" ht="19.5" customHeight="1" thickBot="1" x14ac:dyDescent="0.3">
      <c r="B66" s="71">
        <v>620</v>
      </c>
      <c r="C66" s="14" t="s">
        <v>71</v>
      </c>
      <c r="D66" s="6">
        <v>604</v>
      </c>
      <c r="E66" s="6">
        <v>0</v>
      </c>
      <c r="F66" s="6">
        <v>0</v>
      </c>
      <c r="G66" s="6">
        <v>0</v>
      </c>
      <c r="H66" s="37">
        <v>0</v>
      </c>
      <c r="I66" s="126">
        <v>0</v>
      </c>
      <c r="J66" s="137">
        <v>0</v>
      </c>
    </row>
    <row r="67" spans="2:15" ht="19.5" customHeight="1" thickBot="1" x14ac:dyDescent="0.3">
      <c r="B67" s="71">
        <v>630</v>
      </c>
      <c r="C67" s="14" t="s">
        <v>97</v>
      </c>
      <c r="D67" s="4">
        <v>2105</v>
      </c>
      <c r="E67" s="4">
        <v>0</v>
      </c>
      <c r="F67" s="6">
        <v>0</v>
      </c>
      <c r="G67" s="6">
        <v>0</v>
      </c>
      <c r="H67" s="37">
        <v>0</v>
      </c>
      <c r="I67" s="126">
        <v>0</v>
      </c>
      <c r="J67" s="137">
        <v>0</v>
      </c>
    </row>
    <row r="68" spans="2:15" ht="19.5" customHeight="1" thickBot="1" x14ac:dyDescent="0.3">
      <c r="B68" s="73" t="s">
        <v>114</v>
      </c>
      <c r="C68" s="11" t="s">
        <v>115</v>
      </c>
      <c r="D68" s="5">
        <f t="shared" ref="D68:J68" si="29">SUM(D69)</f>
        <v>219</v>
      </c>
      <c r="E68" s="5">
        <f t="shared" si="29"/>
        <v>156</v>
      </c>
      <c r="F68" s="5">
        <f t="shared" si="29"/>
        <v>200</v>
      </c>
      <c r="G68" s="5">
        <f t="shared" si="29"/>
        <v>198</v>
      </c>
      <c r="H68" s="38">
        <f t="shared" si="29"/>
        <v>200</v>
      </c>
      <c r="I68" s="127">
        <f t="shared" si="29"/>
        <v>200</v>
      </c>
      <c r="J68" s="138">
        <f t="shared" si="29"/>
        <v>200</v>
      </c>
    </row>
    <row r="69" spans="2:15" ht="19.5" customHeight="1" thickBot="1" x14ac:dyDescent="0.3">
      <c r="B69" s="71">
        <v>630</v>
      </c>
      <c r="C69" s="14" t="s">
        <v>97</v>
      </c>
      <c r="D69" s="6">
        <v>219</v>
      </c>
      <c r="E69" s="6">
        <v>156</v>
      </c>
      <c r="F69" s="6">
        <v>200</v>
      </c>
      <c r="G69" s="6">
        <v>198</v>
      </c>
      <c r="H69" s="37">
        <v>200</v>
      </c>
      <c r="I69" s="126">
        <v>200</v>
      </c>
      <c r="J69" s="137">
        <v>200</v>
      </c>
    </row>
    <row r="70" spans="2:15" ht="7.5" customHeight="1" thickBot="1" x14ac:dyDescent="0.3">
      <c r="B70" s="71"/>
      <c r="C70" s="14"/>
      <c r="D70" s="6"/>
      <c r="E70" s="6"/>
      <c r="F70" s="6"/>
      <c r="G70" s="6"/>
      <c r="H70" s="37"/>
      <c r="I70" s="126"/>
      <c r="J70" s="137"/>
    </row>
    <row r="71" spans="2:15" ht="19.5" customHeight="1" thickBot="1" x14ac:dyDescent="0.3">
      <c r="B71" s="72" t="s">
        <v>73</v>
      </c>
      <c r="C71" s="28" t="s">
        <v>116</v>
      </c>
      <c r="D71" s="214">
        <f t="shared" ref="D71:G71" si="30">SUM(D72)</f>
        <v>75293</v>
      </c>
      <c r="E71" s="214">
        <f t="shared" si="30"/>
        <v>72525</v>
      </c>
      <c r="F71" s="214">
        <f t="shared" si="30"/>
        <v>74000</v>
      </c>
      <c r="G71" s="214">
        <f t="shared" si="30"/>
        <v>83300</v>
      </c>
      <c r="H71" s="30">
        <f t="shared" ref="H71:J71" si="31">SUM(H72)</f>
        <v>85000</v>
      </c>
      <c r="I71" s="116">
        <f t="shared" si="31"/>
        <v>74000</v>
      </c>
      <c r="J71" s="102">
        <f t="shared" si="31"/>
        <v>74000</v>
      </c>
    </row>
    <row r="72" spans="2:15" ht="19.5" customHeight="1" thickBot="1" x14ac:dyDescent="0.3">
      <c r="B72" s="71">
        <v>630</v>
      </c>
      <c r="C72" s="14" t="s">
        <v>69</v>
      </c>
      <c r="D72" s="4">
        <v>75293</v>
      </c>
      <c r="E72" s="4">
        <v>72525</v>
      </c>
      <c r="F72" s="4">
        <v>74000</v>
      </c>
      <c r="G72" s="4">
        <v>83300</v>
      </c>
      <c r="H72" s="20">
        <v>85000</v>
      </c>
      <c r="I72" s="109">
        <v>74000</v>
      </c>
      <c r="J72" s="95">
        <v>74000</v>
      </c>
    </row>
    <row r="73" spans="2:15" ht="7.5" customHeight="1" thickBot="1" x14ac:dyDescent="0.3">
      <c r="B73" s="71"/>
      <c r="C73" s="14"/>
      <c r="D73" s="4"/>
      <c r="E73" s="4"/>
      <c r="F73" s="4"/>
      <c r="G73" s="4"/>
      <c r="H73" s="20"/>
      <c r="I73" s="109"/>
      <c r="J73" s="95"/>
    </row>
    <row r="74" spans="2:15" ht="19.5" customHeight="1" thickBot="1" x14ac:dyDescent="0.3">
      <c r="B74" s="72" t="s">
        <v>118</v>
      </c>
      <c r="C74" s="28" t="s">
        <v>117</v>
      </c>
      <c r="D74" s="214">
        <f t="shared" ref="D74:G74" si="32">D75</f>
        <v>17473</v>
      </c>
      <c r="E74" s="214">
        <f t="shared" si="32"/>
        <v>2029</v>
      </c>
      <c r="F74" s="214">
        <f t="shared" si="32"/>
        <v>20350</v>
      </c>
      <c r="G74" s="214">
        <f t="shared" si="32"/>
        <v>8500</v>
      </c>
      <c r="H74" s="30">
        <f>H75</f>
        <v>20350</v>
      </c>
      <c r="I74" s="116">
        <f t="shared" ref="I74:J74" si="33">I75</f>
        <v>28000</v>
      </c>
      <c r="J74" s="102">
        <f t="shared" si="33"/>
        <v>35000</v>
      </c>
    </row>
    <row r="75" spans="2:15" ht="19.5" customHeight="1" thickBot="1" x14ac:dyDescent="0.3">
      <c r="B75" s="71">
        <v>630</v>
      </c>
      <c r="C75" s="14" t="s">
        <v>69</v>
      </c>
      <c r="D75" s="4">
        <v>17473</v>
      </c>
      <c r="E75" s="4">
        <v>2029</v>
      </c>
      <c r="F75" s="4">
        <v>20350</v>
      </c>
      <c r="G75" s="4">
        <v>8500</v>
      </c>
      <c r="H75" s="20">
        <v>20350</v>
      </c>
      <c r="I75" s="109">
        <v>28000</v>
      </c>
      <c r="J75" s="95">
        <v>35000</v>
      </c>
    </row>
    <row r="76" spans="2:15" ht="7.5" customHeight="1" thickBot="1" x14ac:dyDescent="0.3">
      <c r="B76" s="71"/>
      <c r="C76" s="14"/>
      <c r="D76" s="4"/>
      <c r="E76" s="4"/>
      <c r="F76" s="4"/>
      <c r="G76" s="4"/>
      <c r="H76" s="20"/>
      <c r="I76" s="109"/>
      <c r="J76" s="95"/>
    </row>
    <row r="77" spans="2:15" ht="19.5" customHeight="1" thickBot="1" x14ac:dyDescent="0.3">
      <c r="B77" s="285" t="s">
        <v>7</v>
      </c>
      <c r="C77" s="182" t="s">
        <v>59</v>
      </c>
      <c r="D77" s="183" t="s">
        <v>0</v>
      </c>
      <c r="E77" s="183" t="s">
        <v>56</v>
      </c>
      <c r="F77" s="225" t="s">
        <v>238</v>
      </c>
      <c r="G77" s="273"/>
      <c r="H77" s="219" t="s">
        <v>44</v>
      </c>
      <c r="I77" s="274"/>
      <c r="J77" s="275"/>
    </row>
    <row r="78" spans="2:15" ht="33" customHeight="1" thickBot="1" x14ac:dyDescent="0.3">
      <c r="B78" s="286"/>
      <c r="C78" s="184" t="s">
        <v>55</v>
      </c>
      <c r="D78" s="185" t="s">
        <v>1</v>
      </c>
      <c r="E78" s="185" t="s">
        <v>1</v>
      </c>
      <c r="F78" s="185" t="s">
        <v>42</v>
      </c>
      <c r="G78" s="185" t="s">
        <v>43</v>
      </c>
      <c r="H78" s="186">
        <v>2024</v>
      </c>
      <c r="I78" s="187">
        <v>2025</v>
      </c>
      <c r="J78" s="188">
        <v>2026</v>
      </c>
    </row>
    <row r="79" spans="2:15" ht="19.5" customHeight="1" thickBot="1" x14ac:dyDescent="0.3">
      <c r="B79" s="72" t="s">
        <v>75</v>
      </c>
      <c r="C79" s="28" t="s">
        <v>102</v>
      </c>
      <c r="D79" s="29">
        <f t="shared" ref="D79:F79" si="34">D80+D96</f>
        <v>1185241</v>
      </c>
      <c r="E79" s="29">
        <f t="shared" si="34"/>
        <v>1300665</v>
      </c>
      <c r="F79" s="29">
        <f t="shared" si="34"/>
        <v>1326660</v>
      </c>
      <c r="G79" s="29">
        <f>G80+G96</f>
        <v>1445673</v>
      </c>
      <c r="H79" s="30">
        <f>H80+H96</f>
        <v>1487125</v>
      </c>
      <c r="I79" s="116">
        <f t="shared" ref="I79:J79" si="35">I80+I96</f>
        <v>1502492</v>
      </c>
      <c r="J79" s="102">
        <f t="shared" si="35"/>
        <v>1542209</v>
      </c>
      <c r="L79" s="132"/>
      <c r="M79" s="132"/>
      <c r="N79" s="132"/>
      <c r="O79" s="132"/>
    </row>
    <row r="80" spans="2:15" ht="19.5" customHeight="1" thickBot="1" x14ac:dyDescent="0.3">
      <c r="B80" s="121" t="s">
        <v>76</v>
      </c>
      <c r="C80" s="12" t="s">
        <v>103</v>
      </c>
      <c r="D80" s="8">
        <f t="shared" ref="D80:F80" si="36">D81+D87</f>
        <v>145921</v>
      </c>
      <c r="E80" s="8">
        <f t="shared" si="36"/>
        <v>182329</v>
      </c>
      <c r="F80" s="8">
        <f t="shared" si="36"/>
        <v>183623</v>
      </c>
      <c r="G80" s="8">
        <f t="shared" ref="G80:J80" si="37">G81+G87</f>
        <v>222138</v>
      </c>
      <c r="H80" s="22">
        <f t="shared" si="37"/>
        <v>183623</v>
      </c>
      <c r="I80" s="112">
        <f t="shared" si="37"/>
        <v>189090</v>
      </c>
      <c r="J80" s="98">
        <f t="shared" si="37"/>
        <v>226997</v>
      </c>
      <c r="M80" s="1"/>
    </row>
    <row r="81" spans="2:15" ht="19.5" customHeight="1" x14ac:dyDescent="0.25">
      <c r="B81" s="255" t="s">
        <v>76</v>
      </c>
      <c r="C81" s="39" t="s">
        <v>131</v>
      </c>
      <c r="D81" s="229">
        <f t="shared" ref="D81:F81" si="38">SUM(D83:D86)</f>
        <v>134545</v>
      </c>
      <c r="E81" s="229">
        <f t="shared" si="38"/>
        <v>167524</v>
      </c>
      <c r="F81" s="229">
        <f t="shared" si="38"/>
        <v>163409</v>
      </c>
      <c r="G81" s="229">
        <f t="shared" ref="G81:J81" si="39">SUM(G83:G86)</f>
        <v>203044</v>
      </c>
      <c r="H81" s="233">
        <f t="shared" si="39"/>
        <v>163409</v>
      </c>
      <c r="I81" s="235">
        <f t="shared" si="39"/>
        <v>168540</v>
      </c>
      <c r="J81" s="231">
        <f t="shared" si="39"/>
        <v>205618</v>
      </c>
      <c r="M81" s="1"/>
    </row>
    <row r="82" spans="2:15" ht="19.5" customHeight="1" thickBot="1" x14ac:dyDescent="0.3">
      <c r="B82" s="256"/>
      <c r="C82" s="46" t="s">
        <v>232</v>
      </c>
      <c r="D82" s="252"/>
      <c r="E82" s="252"/>
      <c r="F82" s="252"/>
      <c r="G82" s="252"/>
      <c r="H82" s="253"/>
      <c r="I82" s="254"/>
      <c r="J82" s="251"/>
      <c r="M82" s="1"/>
    </row>
    <row r="83" spans="2:15" ht="19.5" customHeight="1" thickBot="1" x14ac:dyDescent="0.3">
      <c r="B83" s="71">
        <v>610</v>
      </c>
      <c r="C83" s="14" t="s">
        <v>67</v>
      </c>
      <c r="D83" s="4">
        <v>86015</v>
      </c>
      <c r="E83" s="4">
        <v>110308</v>
      </c>
      <c r="F83" s="4">
        <v>108407</v>
      </c>
      <c r="G83" s="4">
        <v>110317</v>
      </c>
      <c r="H83" s="20">
        <v>108407</v>
      </c>
      <c r="I83" s="109">
        <v>115300</v>
      </c>
      <c r="J83" s="95">
        <v>138000</v>
      </c>
    </row>
    <row r="84" spans="2:15" ht="19.5" customHeight="1" thickBot="1" x14ac:dyDescent="0.3">
      <c r="B84" s="71">
        <v>620</v>
      </c>
      <c r="C84" s="14" t="s">
        <v>71</v>
      </c>
      <c r="D84" s="4">
        <v>30757</v>
      </c>
      <c r="E84" s="4">
        <v>40541</v>
      </c>
      <c r="F84" s="4">
        <v>36332</v>
      </c>
      <c r="G84" s="4">
        <v>39690</v>
      </c>
      <c r="H84" s="20">
        <v>36332</v>
      </c>
      <c r="I84" s="109">
        <v>39200</v>
      </c>
      <c r="J84" s="95">
        <v>46920</v>
      </c>
    </row>
    <row r="85" spans="2:15" ht="19.5" customHeight="1" thickBot="1" x14ac:dyDescent="0.3">
      <c r="B85" s="71">
        <v>630</v>
      </c>
      <c r="C85" s="14" t="s">
        <v>69</v>
      </c>
      <c r="D85" s="4">
        <v>17773</v>
      </c>
      <c r="E85" s="4">
        <v>16378</v>
      </c>
      <c r="F85" s="4">
        <v>18670</v>
      </c>
      <c r="G85" s="4">
        <v>52697</v>
      </c>
      <c r="H85" s="20">
        <v>18670</v>
      </c>
      <c r="I85" s="109">
        <v>14040</v>
      </c>
      <c r="J85" s="95">
        <v>20698</v>
      </c>
    </row>
    <row r="86" spans="2:15" ht="19.5" customHeight="1" thickBot="1" x14ac:dyDescent="0.3">
      <c r="B86" s="71">
        <v>640</v>
      </c>
      <c r="C86" s="14" t="s">
        <v>66</v>
      </c>
      <c r="D86" s="6">
        <v>0</v>
      </c>
      <c r="E86" s="6">
        <v>297</v>
      </c>
      <c r="F86" s="6">
        <v>0</v>
      </c>
      <c r="G86" s="6">
        <v>340</v>
      </c>
      <c r="H86" s="37">
        <v>0</v>
      </c>
      <c r="I86" s="126">
        <v>0</v>
      </c>
      <c r="J86" s="137">
        <v>0</v>
      </c>
    </row>
    <row r="87" spans="2:15" ht="19.5" customHeight="1" x14ac:dyDescent="0.25">
      <c r="B87" s="255" t="s">
        <v>76</v>
      </c>
      <c r="C87" s="39" t="s">
        <v>182</v>
      </c>
      <c r="D87" s="229">
        <f t="shared" ref="D87:F87" si="40">SUM(D89:D95)</f>
        <v>11376</v>
      </c>
      <c r="E87" s="229">
        <f t="shared" si="40"/>
        <v>14805</v>
      </c>
      <c r="F87" s="229">
        <f t="shared" si="40"/>
        <v>20214</v>
      </c>
      <c r="G87" s="229">
        <f t="shared" ref="G87:J87" si="41">SUM(G89:G95)</f>
        <v>19094</v>
      </c>
      <c r="H87" s="233">
        <f t="shared" si="41"/>
        <v>20214</v>
      </c>
      <c r="I87" s="235">
        <f t="shared" si="41"/>
        <v>20550</v>
      </c>
      <c r="J87" s="231">
        <f t="shared" si="41"/>
        <v>21379</v>
      </c>
    </row>
    <row r="88" spans="2:15" ht="27" customHeight="1" thickBot="1" x14ac:dyDescent="0.3">
      <c r="B88" s="256"/>
      <c r="C88" s="46" t="s">
        <v>130</v>
      </c>
      <c r="D88" s="252"/>
      <c r="E88" s="252"/>
      <c r="F88" s="252"/>
      <c r="G88" s="252"/>
      <c r="H88" s="253"/>
      <c r="I88" s="254"/>
      <c r="J88" s="251"/>
    </row>
    <row r="89" spans="2:15" ht="19.5" customHeight="1" thickBot="1" x14ac:dyDescent="0.3">
      <c r="B89" s="71">
        <v>610</v>
      </c>
      <c r="C89" s="14" t="s">
        <v>67</v>
      </c>
      <c r="D89" s="4">
        <v>7913</v>
      </c>
      <c r="E89" s="4">
        <v>9783</v>
      </c>
      <c r="F89" s="4">
        <v>13680</v>
      </c>
      <c r="G89" s="4">
        <v>13100</v>
      </c>
      <c r="H89" s="20">
        <v>13680</v>
      </c>
      <c r="I89" s="109">
        <v>13800</v>
      </c>
      <c r="J89" s="95">
        <v>13940</v>
      </c>
    </row>
    <row r="90" spans="2:15" ht="19.5" customHeight="1" thickBot="1" x14ac:dyDescent="0.3">
      <c r="B90" s="71">
        <v>620</v>
      </c>
      <c r="C90" s="14" t="s">
        <v>71</v>
      </c>
      <c r="D90" s="4">
        <v>2809</v>
      </c>
      <c r="E90" s="4">
        <v>3636</v>
      </c>
      <c r="F90" s="4">
        <v>4654</v>
      </c>
      <c r="G90" s="4">
        <v>4114</v>
      </c>
      <c r="H90" s="20">
        <v>4654</v>
      </c>
      <c r="I90" s="109">
        <v>4752</v>
      </c>
      <c r="J90" s="95">
        <v>4985</v>
      </c>
    </row>
    <row r="91" spans="2:15" ht="19.5" customHeight="1" thickBot="1" x14ac:dyDescent="0.3">
      <c r="B91" s="71">
        <v>630</v>
      </c>
      <c r="C91" s="14" t="s">
        <v>69</v>
      </c>
      <c r="D91" s="6">
        <v>654</v>
      </c>
      <c r="E91" s="6">
        <v>1386</v>
      </c>
      <c r="F91" s="6">
        <v>1880</v>
      </c>
      <c r="G91" s="4">
        <v>1210</v>
      </c>
      <c r="H91" s="20">
        <v>1880</v>
      </c>
      <c r="I91" s="109">
        <v>1998</v>
      </c>
      <c r="J91" s="95">
        <v>2454</v>
      </c>
    </row>
    <row r="92" spans="2:15" ht="19.5" customHeight="1" thickBot="1" x14ac:dyDescent="0.3">
      <c r="B92" s="257">
        <v>640</v>
      </c>
      <c r="C92" s="263" t="s">
        <v>240</v>
      </c>
      <c r="D92" s="276">
        <v>0</v>
      </c>
      <c r="E92" s="260">
        <v>0</v>
      </c>
      <c r="F92" s="260">
        <v>0</v>
      </c>
      <c r="G92" s="260">
        <v>670</v>
      </c>
      <c r="H92" s="281">
        <v>0</v>
      </c>
      <c r="I92" s="244">
        <v>0</v>
      </c>
      <c r="J92" s="241">
        <v>0</v>
      </c>
    </row>
    <row r="93" spans="2:15" ht="19.5" hidden="1" customHeight="1" x14ac:dyDescent="0.3">
      <c r="B93" s="258"/>
      <c r="C93" s="264"/>
      <c r="D93" s="277"/>
      <c r="E93" s="279"/>
      <c r="F93" s="261"/>
      <c r="G93" s="279"/>
      <c r="H93" s="282"/>
      <c r="I93" s="245"/>
      <c r="J93" s="242"/>
    </row>
    <row r="94" spans="2:15" ht="12" hidden="1" customHeight="1" x14ac:dyDescent="0.3">
      <c r="B94" s="258"/>
      <c r="C94" s="264"/>
      <c r="D94" s="277"/>
      <c r="E94" s="279"/>
      <c r="F94" s="261"/>
      <c r="G94" s="279"/>
      <c r="H94" s="282"/>
      <c r="I94" s="245"/>
      <c r="J94" s="242"/>
    </row>
    <row r="95" spans="2:15" ht="19.5" hidden="1" customHeight="1" thickBot="1" x14ac:dyDescent="0.3">
      <c r="B95" s="259"/>
      <c r="C95" s="265"/>
      <c r="D95" s="278"/>
      <c r="E95" s="280"/>
      <c r="F95" s="262"/>
      <c r="G95" s="280"/>
      <c r="H95" s="283"/>
      <c r="I95" s="246"/>
      <c r="J95" s="243"/>
    </row>
    <row r="96" spans="2:15" ht="19.5" customHeight="1" thickBot="1" x14ac:dyDescent="0.3">
      <c r="B96" s="121"/>
      <c r="C96" s="10" t="s">
        <v>207</v>
      </c>
      <c r="D96" s="125">
        <f t="shared" ref="D96:F96" si="42">D97+D104+D111+D117+D124</f>
        <v>1039320</v>
      </c>
      <c r="E96" s="125">
        <f t="shared" si="42"/>
        <v>1118336</v>
      </c>
      <c r="F96" s="125">
        <f t="shared" si="42"/>
        <v>1143037</v>
      </c>
      <c r="G96" s="125">
        <f t="shared" ref="G96:J96" si="43">G97+G104+G111+G117+G124</f>
        <v>1223535</v>
      </c>
      <c r="H96" s="162">
        <f t="shared" si="43"/>
        <v>1303502</v>
      </c>
      <c r="I96" s="128">
        <f t="shared" si="43"/>
        <v>1313402</v>
      </c>
      <c r="J96" s="139">
        <f t="shared" si="43"/>
        <v>1315212</v>
      </c>
      <c r="L96" s="132"/>
      <c r="M96" s="132"/>
      <c r="N96" s="132"/>
      <c r="O96" s="132"/>
    </row>
    <row r="97" spans="2:16" ht="19.5" customHeight="1" x14ac:dyDescent="0.25">
      <c r="B97" s="255" t="s">
        <v>119</v>
      </c>
      <c r="C97" s="48" t="s">
        <v>128</v>
      </c>
      <c r="D97" s="229">
        <f t="shared" ref="D97:F97" si="44">SUM(D99:D103)</f>
        <v>364600</v>
      </c>
      <c r="E97" s="229">
        <f t="shared" si="44"/>
        <v>386073</v>
      </c>
      <c r="F97" s="229">
        <f t="shared" si="44"/>
        <v>362774</v>
      </c>
      <c r="G97" s="229">
        <f>SUM(G99:G103)</f>
        <v>395676</v>
      </c>
      <c r="H97" s="233">
        <f>SUM(H99:H103)</f>
        <v>415975</v>
      </c>
      <c r="I97" s="235">
        <f t="shared" ref="I97:J97" si="45">SUM(I99:I103)</f>
        <v>415975</v>
      </c>
      <c r="J97" s="231">
        <f t="shared" si="45"/>
        <v>415975</v>
      </c>
      <c r="L97" s="132"/>
      <c r="M97" s="132"/>
      <c r="N97" s="132"/>
      <c r="O97" s="132"/>
      <c r="P97" s="132"/>
    </row>
    <row r="98" spans="2:16" ht="19.5" customHeight="1" thickBot="1" x14ac:dyDescent="0.3">
      <c r="B98" s="256"/>
      <c r="C98" s="36" t="s">
        <v>129</v>
      </c>
      <c r="D98" s="230"/>
      <c r="E98" s="230"/>
      <c r="F98" s="230"/>
      <c r="G98" s="230"/>
      <c r="H98" s="234"/>
      <c r="I98" s="236"/>
      <c r="J98" s="232"/>
      <c r="L98" s="1"/>
    </row>
    <row r="99" spans="2:16" ht="19.5" customHeight="1" thickBot="1" x14ac:dyDescent="0.3">
      <c r="B99" s="71">
        <v>610</v>
      </c>
      <c r="C99" s="14" t="s">
        <v>67</v>
      </c>
      <c r="D99" s="4">
        <v>228539</v>
      </c>
      <c r="E99" s="4">
        <v>255571</v>
      </c>
      <c r="F99" s="4">
        <v>234734</v>
      </c>
      <c r="G99" s="4">
        <v>238917</v>
      </c>
      <c r="H99" s="20">
        <v>270452</v>
      </c>
      <c r="I99" s="109">
        <v>270452</v>
      </c>
      <c r="J99" s="95">
        <v>270452</v>
      </c>
      <c r="L99" s="132"/>
      <c r="M99" s="132"/>
      <c r="N99" s="132"/>
    </row>
    <row r="100" spans="2:16" ht="19.5" customHeight="1" thickBot="1" x14ac:dyDescent="0.3">
      <c r="B100" s="71">
        <v>620</v>
      </c>
      <c r="C100" s="14" t="s">
        <v>71</v>
      </c>
      <c r="D100" s="4">
        <v>80411</v>
      </c>
      <c r="E100" s="4">
        <v>86895</v>
      </c>
      <c r="F100" s="4">
        <v>82040</v>
      </c>
      <c r="G100" s="4">
        <v>84364</v>
      </c>
      <c r="H100" s="20">
        <v>94523</v>
      </c>
      <c r="I100" s="109">
        <v>94523</v>
      </c>
      <c r="J100" s="95">
        <v>94523</v>
      </c>
    </row>
    <row r="101" spans="2:16" ht="19.5" customHeight="1" thickBot="1" x14ac:dyDescent="0.3">
      <c r="B101" s="71">
        <v>630</v>
      </c>
      <c r="C101" s="41" t="s">
        <v>69</v>
      </c>
      <c r="D101" s="179">
        <v>52515</v>
      </c>
      <c r="E101" s="42">
        <v>41442</v>
      </c>
      <c r="F101" s="42">
        <v>45000</v>
      </c>
      <c r="G101" s="42">
        <v>67675</v>
      </c>
      <c r="H101" s="198">
        <v>50000</v>
      </c>
      <c r="I101" s="197">
        <v>50000</v>
      </c>
      <c r="J101" s="199">
        <v>50000</v>
      </c>
    </row>
    <row r="102" spans="2:16" ht="19.5" customHeight="1" thickBot="1" x14ac:dyDescent="0.3">
      <c r="B102" s="71">
        <v>630</v>
      </c>
      <c r="C102" s="119" t="s">
        <v>120</v>
      </c>
      <c r="D102" s="120">
        <v>340</v>
      </c>
      <c r="E102" s="122">
        <v>402</v>
      </c>
      <c r="F102" s="122">
        <v>1000</v>
      </c>
      <c r="G102" s="205">
        <v>2354</v>
      </c>
      <c r="H102" s="123">
        <v>1000</v>
      </c>
      <c r="I102" s="129">
        <v>1000</v>
      </c>
      <c r="J102" s="140">
        <v>1000</v>
      </c>
    </row>
    <row r="103" spans="2:16" ht="19.5" customHeight="1" thickBot="1" x14ac:dyDescent="0.3">
      <c r="B103" s="71">
        <v>640</v>
      </c>
      <c r="C103" s="14" t="s">
        <v>66</v>
      </c>
      <c r="D103" s="4">
        <v>2795</v>
      </c>
      <c r="E103" s="4">
        <v>1763</v>
      </c>
      <c r="F103" s="6">
        <v>0</v>
      </c>
      <c r="G103" s="4">
        <v>2366</v>
      </c>
      <c r="H103" s="37">
        <v>0</v>
      </c>
      <c r="I103" s="126">
        <v>0</v>
      </c>
      <c r="J103" s="137">
        <v>0</v>
      </c>
    </row>
    <row r="104" spans="2:16" ht="19.5" customHeight="1" x14ac:dyDescent="0.25">
      <c r="B104" s="255" t="s">
        <v>119</v>
      </c>
      <c r="C104" s="39" t="s">
        <v>128</v>
      </c>
      <c r="D104" s="229">
        <f t="shared" ref="D104:F104" si="46">SUM(D106:D110)</f>
        <v>428458</v>
      </c>
      <c r="E104" s="229">
        <f t="shared" si="46"/>
        <v>445239</v>
      </c>
      <c r="F104" s="229">
        <f t="shared" si="46"/>
        <v>441992</v>
      </c>
      <c r="G104" s="229">
        <f t="shared" ref="G104:J104" si="47">SUM(G106:G110)</f>
        <v>521820</v>
      </c>
      <c r="H104" s="233">
        <f t="shared" si="47"/>
        <v>523182</v>
      </c>
      <c r="I104" s="235">
        <f t="shared" si="47"/>
        <v>523182</v>
      </c>
      <c r="J104" s="231">
        <f t="shared" si="47"/>
        <v>523182</v>
      </c>
    </row>
    <row r="105" spans="2:16" ht="19.5" customHeight="1" thickBot="1" x14ac:dyDescent="0.3">
      <c r="B105" s="256"/>
      <c r="C105" s="36" t="s">
        <v>127</v>
      </c>
      <c r="D105" s="230"/>
      <c r="E105" s="230"/>
      <c r="F105" s="230"/>
      <c r="G105" s="230"/>
      <c r="H105" s="234"/>
      <c r="I105" s="236"/>
      <c r="J105" s="232"/>
    </row>
    <row r="106" spans="2:16" ht="19.5" customHeight="1" thickBot="1" x14ac:dyDescent="0.3">
      <c r="B106" s="71">
        <v>610</v>
      </c>
      <c r="C106" s="14" t="s">
        <v>67</v>
      </c>
      <c r="D106" s="4">
        <v>264937</v>
      </c>
      <c r="E106" s="4">
        <v>288506</v>
      </c>
      <c r="F106" s="4">
        <v>290072</v>
      </c>
      <c r="G106" s="4">
        <v>307562</v>
      </c>
      <c r="H106" s="20">
        <v>341342</v>
      </c>
      <c r="I106" s="109">
        <v>341342</v>
      </c>
      <c r="J106" s="95">
        <v>341342</v>
      </c>
    </row>
    <row r="107" spans="2:16" ht="19.5" customHeight="1" thickBot="1" x14ac:dyDescent="0.3">
      <c r="B107" s="71">
        <v>620</v>
      </c>
      <c r="C107" s="14" t="s">
        <v>71</v>
      </c>
      <c r="D107" s="4">
        <v>94003</v>
      </c>
      <c r="E107" s="4">
        <v>98090</v>
      </c>
      <c r="F107" s="4">
        <v>101380</v>
      </c>
      <c r="G107" s="4">
        <v>106287</v>
      </c>
      <c r="H107" s="20">
        <v>119300</v>
      </c>
      <c r="I107" s="109">
        <v>119300</v>
      </c>
      <c r="J107" s="95">
        <v>119300</v>
      </c>
    </row>
    <row r="108" spans="2:16" ht="19.5" customHeight="1" thickBot="1" x14ac:dyDescent="0.3">
      <c r="B108" s="71">
        <v>630</v>
      </c>
      <c r="C108" s="14" t="s">
        <v>97</v>
      </c>
      <c r="D108" s="4">
        <v>65174</v>
      </c>
      <c r="E108" s="4">
        <v>57765</v>
      </c>
      <c r="F108" s="4">
        <v>50540</v>
      </c>
      <c r="G108" s="4">
        <v>107470</v>
      </c>
      <c r="H108" s="20">
        <v>62000</v>
      </c>
      <c r="I108" s="109">
        <v>62000</v>
      </c>
      <c r="J108" s="95">
        <v>62000</v>
      </c>
    </row>
    <row r="109" spans="2:16" ht="19.5" customHeight="1" thickBot="1" x14ac:dyDescent="0.3">
      <c r="B109" s="71">
        <v>630</v>
      </c>
      <c r="C109" s="14" t="s">
        <v>69</v>
      </c>
      <c r="D109" s="4">
        <v>0</v>
      </c>
      <c r="E109" s="4">
        <v>0</v>
      </c>
      <c r="F109" s="4">
        <v>0</v>
      </c>
      <c r="G109" s="4">
        <v>0</v>
      </c>
      <c r="H109" s="20">
        <v>540</v>
      </c>
      <c r="I109" s="109">
        <v>540</v>
      </c>
      <c r="J109" s="95">
        <v>540</v>
      </c>
    </row>
    <row r="110" spans="2:16" ht="19.5" customHeight="1" thickBot="1" x14ac:dyDescent="0.3">
      <c r="B110" s="71">
        <v>640</v>
      </c>
      <c r="C110" s="14" t="s">
        <v>66</v>
      </c>
      <c r="D110" s="4">
        <v>4344</v>
      </c>
      <c r="E110" s="4">
        <v>878</v>
      </c>
      <c r="F110" s="6">
        <v>0</v>
      </c>
      <c r="G110" s="6">
        <v>501</v>
      </c>
      <c r="H110" s="37">
        <v>0</v>
      </c>
      <c r="I110" s="126">
        <v>0</v>
      </c>
      <c r="J110" s="137">
        <v>0</v>
      </c>
    </row>
    <row r="111" spans="2:16" ht="19.5" customHeight="1" x14ac:dyDescent="0.25">
      <c r="B111" s="255" t="s">
        <v>121</v>
      </c>
      <c r="C111" s="39" t="s">
        <v>125</v>
      </c>
      <c r="D111" s="229">
        <f t="shared" ref="D111:F111" si="48">SUM(D113:D116)</f>
        <v>40378</v>
      </c>
      <c r="E111" s="229">
        <f t="shared" si="48"/>
        <v>39632</v>
      </c>
      <c r="F111" s="229">
        <f t="shared" si="48"/>
        <v>46725</v>
      </c>
      <c r="G111" s="229">
        <f t="shared" ref="G111:J111" si="49">SUM(G113:G116)</f>
        <v>47515</v>
      </c>
      <c r="H111" s="233">
        <f t="shared" si="49"/>
        <v>69506</v>
      </c>
      <c r="I111" s="235">
        <f t="shared" si="49"/>
        <v>69506</v>
      </c>
      <c r="J111" s="231">
        <f t="shared" si="49"/>
        <v>69506</v>
      </c>
    </row>
    <row r="112" spans="2:16" ht="19.5" customHeight="1" thickBot="1" x14ac:dyDescent="0.3">
      <c r="B112" s="256"/>
      <c r="C112" s="36" t="s">
        <v>126</v>
      </c>
      <c r="D112" s="230"/>
      <c r="E112" s="230"/>
      <c r="F112" s="230"/>
      <c r="G112" s="230"/>
      <c r="H112" s="234"/>
      <c r="I112" s="236"/>
      <c r="J112" s="232"/>
    </row>
    <row r="113" spans="2:10" ht="19.5" customHeight="1" thickBot="1" x14ac:dyDescent="0.3">
      <c r="B113" s="71">
        <v>610</v>
      </c>
      <c r="C113" s="14" t="s">
        <v>67</v>
      </c>
      <c r="D113" s="4">
        <v>26197</v>
      </c>
      <c r="E113" s="4">
        <v>26110</v>
      </c>
      <c r="F113" s="4">
        <v>30548</v>
      </c>
      <c r="G113" s="4">
        <v>34374</v>
      </c>
      <c r="H113" s="20">
        <v>46125</v>
      </c>
      <c r="I113" s="109">
        <v>46125</v>
      </c>
      <c r="J113" s="95">
        <v>46125</v>
      </c>
    </row>
    <row r="114" spans="2:10" ht="19.5" customHeight="1" thickBot="1" x14ac:dyDescent="0.3">
      <c r="B114" s="71">
        <v>620</v>
      </c>
      <c r="C114" s="14" t="s">
        <v>71</v>
      </c>
      <c r="D114" s="4">
        <v>9645</v>
      </c>
      <c r="E114" s="4">
        <v>9484</v>
      </c>
      <c r="F114" s="4">
        <v>10677</v>
      </c>
      <c r="G114" s="4">
        <v>12050</v>
      </c>
      <c r="H114" s="20">
        <v>16121</v>
      </c>
      <c r="I114" s="109">
        <v>16121</v>
      </c>
      <c r="J114" s="95">
        <v>16121</v>
      </c>
    </row>
    <row r="115" spans="2:10" ht="19.5" customHeight="1" thickBot="1" x14ac:dyDescent="0.3">
      <c r="B115" s="71">
        <v>630</v>
      </c>
      <c r="C115" s="14" t="s">
        <v>69</v>
      </c>
      <c r="D115" s="4">
        <v>2263</v>
      </c>
      <c r="E115" s="4">
        <v>4038</v>
      </c>
      <c r="F115" s="4">
        <v>5500</v>
      </c>
      <c r="G115" s="4">
        <v>1091</v>
      </c>
      <c r="H115" s="20">
        <v>7260</v>
      </c>
      <c r="I115" s="109">
        <v>7260</v>
      </c>
      <c r="J115" s="95">
        <v>7260</v>
      </c>
    </row>
    <row r="116" spans="2:10" ht="19.5" customHeight="1" thickBot="1" x14ac:dyDescent="0.3">
      <c r="B116" s="71">
        <v>640</v>
      </c>
      <c r="C116" s="14" t="s">
        <v>66</v>
      </c>
      <c r="D116" s="6">
        <v>2273</v>
      </c>
      <c r="E116" s="4">
        <v>0</v>
      </c>
      <c r="F116" s="6">
        <v>0</v>
      </c>
      <c r="G116" s="6">
        <v>0</v>
      </c>
      <c r="H116" s="37">
        <v>0</v>
      </c>
      <c r="I116" s="126">
        <v>0</v>
      </c>
      <c r="J116" s="137">
        <v>0</v>
      </c>
    </row>
    <row r="117" spans="2:10" ht="19.5" customHeight="1" x14ac:dyDescent="0.25">
      <c r="B117" s="255" t="s">
        <v>122</v>
      </c>
      <c r="C117" s="39" t="s">
        <v>123</v>
      </c>
      <c r="D117" s="229">
        <f t="shared" ref="D117:F117" si="50">SUM(D119:D123)</f>
        <v>119136</v>
      </c>
      <c r="E117" s="229">
        <f t="shared" si="50"/>
        <v>141003</v>
      </c>
      <c r="F117" s="229">
        <f t="shared" si="50"/>
        <v>165919</v>
      </c>
      <c r="G117" s="229">
        <f t="shared" ref="G117:J117" si="51">SUM(G119:G123)</f>
        <v>131649</v>
      </c>
      <c r="H117" s="233">
        <f t="shared" si="51"/>
        <v>166549</v>
      </c>
      <c r="I117" s="235">
        <f t="shared" si="51"/>
        <v>166549</v>
      </c>
      <c r="J117" s="231">
        <f t="shared" si="51"/>
        <v>166549</v>
      </c>
    </row>
    <row r="118" spans="2:10" ht="33" customHeight="1" thickBot="1" x14ac:dyDescent="0.3">
      <c r="B118" s="256"/>
      <c r="C118" s="46" t="s">
        <v>124</v>
      </c>
      <c r="D118" s="230"/>
      <c r="E118" s="230"/>
      <c r="F118" s="230"/>
      <c r="G118" s="230"/>
      <c r="H118" s="234"/>
      <c r="I118" s="236"/>
      <c r="J118" s="232"/>
    </row>
    <row r="119" spans="2:10" ht="19.5" customHeight="1" thickBot="1" x14ac:dyDescent="0.3">
      <c r="B119" s="71">
        <v>610</v>
      </c>
      <c r="C119" s="14" t="s">
        <v>67</v>
      </c>
      <c r="D119" s="4">
        <v>46227</v>
      </c>
      <c r="E119" s="4">
        <v>53980</v>
      </c>
      <c r="F119" s="4">
        <v>52552</v>
      </c>
      <c r="G119" s="4">
        <v>55176</v>
      </c>
      <c r="H119" s="20">
        <v>65616</v>
      </c>
      <c r="I119" s="109">
        <v>65616</v>
      </c>
      <c r="J119" s="95">
        <v>65616</v>
      </c>
    </row>
    <row r="120" spans="2:10" ht="19.5" customHeight="1" thickBot="1" x14ac:dyDescent="0.3">
      <c r="B120" s="71">
        <v>620</v>
      </c>
      <c r="C120" s="14" t="s">
        <v>71</v>
      </c>
      <c r="D120" s="4">
        <v>15536</v>
      </c>
      <c r="E120" s="4">
        <v>17842</v>
      </c>
      <c r="F120" s="4">
        <v>18367</v>
      </c>
      <c r="G120" s="4">
        <v>18049</v>
      </c>
      <c r="H120" s="20">
        <v>22933</v>
      </c>
      <c r="I120" s="109">
        <v>22933</v>
      </c>
      <c r="J120" s="95">
        <v>22933</v>
      </c>
    </row>
    <row r="121" spans="2:10" ht="19.5" customHeight="1" thickBot="1" x14ac:dyDescent="0.3">
      <c r="B121" s="71">
        <v>630</v>
      </c>
      <c r="C121" s="14" t="s">
        <v>69</v>
      </c>
      <c r="D121" s="4">
        <v>28252</v>
      </c>
      <c r="E121" s="4">
        <v>23813</v>
      </c>
      <c r="F121" s="4">
        <v>30000</v>
      </c>
      <c r="G121" s="4">
        <v>17286</v>
      </c>
      <c r="H121" s="20">
        <v>33000</v>
      </c>
      <c r="I121" s="109">
        <v>33000</v>
      </c>
      <c r="J121" s="95">
        <v>33000</v>
      </c>
    </row>
    <row r="122" spans="2:10" ht="19.5" customHeight="1" thickBot="1" x14ac:dyDescent="0.3">
      <c r="B122" s="71">
        <v>640</v>
      </c>
      <c r="C122" s="14" t="s">
        <v>66</v>
      </c>
      <c r="D122" s="6">
        <v>0</v>
      </c>
      <c r="E122" s="6">
        <v>130</v>
      </c>
      <c r="F122" s="6">
        <v>0</v>
      </c>
      <c r="G122" s="6">
        <v>138</v>
      </c>
      <c r="H122" s="37">
        <v>0</v>
      </c>
      <c r="I122" s="126">
        <v>0</v>
      </c>
      <c r="J122" s="137">
        <v>0</v>
      </c>
    </row>
    <row r="123" spans="2:10" ht="33" customHeight="1" thickBot="1" x14ac:dyDescent="0.3">
      <c r="B123" s="74">
        <v>630</v>
      </c>
      <c r="C123" s="15" t="s">
        <v>132</v>
      </c>
      <c r="D123" s="4">
        <v>29121</v>
      </c>
      <c r="E123" s="4">
        <v>45238</v>
      </c>
      <c r="F123" s="4">
        <v>65000</v>
      </c>
      <c r="G123" s="4">
        <v>41000</v>
      </c>
      <c r="H123" s="20">
        <v>45000</v>
      </c>
      <c r="I123" s="109">
        <v>45000</v>
      </c>
      <c r="J123" s="95">
        <v>45000</v>
      </c>
    </row>
    <row r="124" spans="2:10" ht="19.5" customHeight="1" x14ac:dyDescent="0.25">
      <c r="B124" s="255" t="s">
        <v>168</v>
      </c>
      <c r="C124" s="39" t="s">
        <v>133</v>
      </c>
      <c r="D124" s="268">
        <f t="shared" ref="D124:G124" si="52">D126</f>
        <v>86748</v>
      </c>
      <c r="E124" s="268">
        <f t="shared" si="52"/>
        <v>106389</v>
      </c>
      <c r="F124" s="268">
        <f t="shared" si="52"/>
        <v>125627</v>
      </c>
      <c r="G124" s="268">
        <f t="shared" si="52"/>
        <v>126875</v>
      </c>
      <c r="H124" s="233">
        <f>H126</f>
        <v>128290</v>
      </c>
      <c r="I124" s="235">
        <f t="shared" ref="I124:J124" si="53">I126</f>
        <v>138190</v>
      </c>
      <c r="J124" s="231">
        <f t="shared" si="53"/>
        <v>140000</v>
      </c>
    </row>
    <row r="125" spans="2:10" ht="19.5" customHeight="1" thickBot="1" x14ac:dyDescent="0.3">
      <c r="B125" s="256"/>
      <c r="C125" s="36" t="s">
        <v>126</v>
      </c>
      <c r="D125" s="269"/>
      <c r="E125" s="269"/>
      <c r="F125" s="269"/>
      <c r="G125" s="269"/>
      <c r="H125" s="272"/>
      <c r="I125" s="271"/>
      <c r="J125" s="270"/>
    </row>
    <row r="126" spans="2:10" ht="19.5" customHeight="1" thickBot="1" x14ac:dyDescent="0.3">
      <c r="B126" s="71">
        <v>640</v>
      </c>
      <c r="C126" s="14" t="s">
        <v>66</v>
      </c>
      <c r="D126" s="215">
        <v>86748</v>
      </c>
      <c r="E126" s="4">
        <v>106389</v>
      </c>
      <c r="F126" s="4">
        <v>125627</v>
      </c>
      <c r="G126" s="4">
        <v>126875</v>
      </c>
      <c r="H126" s="20">
        <v>128290</v>
      </c>
      <c r="I126" s="109">
        <v>138190</v>
      </c>
      <c r="J126" s="95">
        <v>140000</v>
      </c>
    </row>
    <row r="127" spans="2:10" ht="7.5" customHeight="1" thickBot="1" x14ac:dyDescent="0.3">
      <c r="B127" s="71"/>
      <c r="C127" s="11"/>
      <c r="D127" s="5"/>
      <c r="E127" s="5"/>
      <c r="F127" s="5"/>
      <c r="G127" s="5"/>
      <c r="H127" s="38"/>
      <c r="I127" s="127"/>
      <c r="J127" s="138"/>
    </row>
    <row r="128" spans="2:10" ht="19.5" customHeight="1" thickBot="1" x14ac:dyDescent="0.3">
      <c r="B128" s="72" t="s">
        <v>134</v>
      </c>
      <c r="C128" s="28" t="s">
        <v>135</v>
      </c>
      <c r="D128" s="29">
        <f t="shared" ref="D128:F128" si="54">D129+D134+D137+D142</f>
        <v>177081</v>
      </c>
      <c r="E128" s="29">
        <f t="shared" si="54"/>
        <v>170752</v>
      </c>
      <c r="F128" s="29">
        <f t="shared" si="54"/>
        <v>462908</v>
      </c>
      <c r="G128" s="29">
        <f>G129+G134+G137+G142</f>
        <v>738867</v>
      </c>
      <c r="H128" s="30">
        <f t="shared" ref="H128:J128" si="55">H129+H134+H137+H142</f>
        <v>200000</v>
      </c>
      <c r="I128" s="116">
        <f t="shared" si="55"/>
        <v>163700</v>
      </c>
      <c r="J128" s="102">
        <f t="shared" si="55"/>
        <v>149143</v>
      </c>
    </row>
    <row r="129" spans="2:10" ht="19.5" customHeight="1" thickBot="1" x14ac:dyDescent="0.3">
      <c r="B129" s="73" t="s">
        <v>136</v>
      </c>
      <c r="C129" s="11" t="s">
        <v>208</v>
      </c>
      <c r="D129" s="7">
        <f t="shared" ref="D129:F129" si="56">SUM(D130:D133)</f>
        <v>12983</v>
      </c>
      <c r="E129" s="7">
        <f t="shared" si="56"/>
        <v>14953</v>
      </c>
      <c r="F129" s="7">
        <f t="shared" si="56"/>
        <v>14672</v>
      </c>
      <c r="G129" s="7">
        <f>SUM(G130:G133)</f>
        <v>14271</v>
      </c>
      <c r="H129" s="21">
        <f>SUM(H130:H133)</f>
        <v>14000</v>
      </c>
      <c r="I129" s="110">
        <f>SUM(I130:I133)</f>
        <v>14300</v>
      </c>
      <c r="J129" s="96">
        <f>SUM(J130:J133)</f>
        <v>14500</v>
      </c>
    </row>
    <row r="130" spans="2:10" ht="19.5" customHeight="1" thickBot="1" x14ac:dyDescent="0.3">
      <c r="B130" s="71">
        <v>610</v>
      </c>
      <c r="C130" s="14" t="s">
        <v>67</v>
      </c>
      <c r="D130" s="4">
        <v>5974</v>
      </c>
      <c r="E130" s="4">
        <v>6534</v>
      </c>
      <c r="F130" s="4">
        <v>6845</v>
      </c>
      <c r="G130" s="4">
        <v>6854</v>
      </c>
      <c r="H130" s="20">
        <v>6890</v>
      </c>
      <c r="I130" s="109">
        <v>6890</v>
      </c>
      <c r="J130" s="95">
        <v>7000</v>
      </c>
    </row>
    <row r="131" spans="2:10" ht="19.5" customHeight="1" thickBot="1" x14ac:dyDescent="0.3">
      <c r="B131" s="71">
        <v>620</v>
      </c>
      <c r="C131" s="14" t="s">
        <v>71</v>
      </c>
      <c r="D131" s="4">
        <v>2087</v>
      </c>
      <c r="E131" s="4">
        <v>2283</v>
      </c>
      <c r="F131" s="4">
        <v>2327</v>
      </c>
      <c r="G131" s="4">
        <v>2330</v>
      </c>
      <c r="H131" s="20">
        <v>2410</v>
      </c>
      <c r="I131" s="109">
        <v>2410</v>
      </c>
      <c r="J131" s="95">
        <v>2500</v>
      </c>
    </row>
    <row r="132" spans="2:10" ht="19.5" customHeight="1" thickBot="1" x14ac:dyDescent="0.3">
      <c r="B132" s="71">
        <v>630</v>
      </c>
      <c r="C132" s="14" t="s">
        <v>69</v>
      </c>
      <c r="D132" s="4">
        <v>4922</v>
      </c>
      <c r="E132" s="4">
        <v>6094</v>
      </c>
      <c r="F132" s="4">
        <v>5500</v>
      </c>
      <c r="G132" s="4">
        <v>4735</v>
      </c>
      <c r="H132" s="20">
        <v>4400</v>
      </c>
      <c r="I132" s="109">
        <v>4600</v>
      </c>
      <c r="J132" s="95">
        <v>4600</v>
      </c>
    </row>
    <row r="133" spans="2:10" ht="19.5" customHeight="1" thickBot="1" x14ac:dyDescent="0.3">
      <c r="B133" s="71">
        <v>640</v>
      </c>
      <c r="C133" s="14" t="s">
        <v>258</v>
      </c>
      <c r="D133" s="4">
        <v>0</v>
      </c>
      <c r="E133" s="4">
        <v>42</v>
      </c>
      <c r="F133" s="4">
        <v>0</v>
      </c>
      <c r="G133" s="4">
        <v>352</v>
      </c>
      <c r="H133" s="20">
        <v>300</v>
      </c>
      <c r="I133" s="109">
        <v>400</v>
      </c>
      <c r="J133" s="95">
        <v>400</v>
      </c>
    </row>
    <row r="134" spans="2:10" ht="19.5" customHeight="1" thickBot="1" x14ac:dyDescent="0.3">
      <c r="B134" s="73" t="s">
        <v>185</v>
      </c>
      <c r="C134" s="11" t="s">
        <v>218</v>
      </c>
      <c r="D134" s="7">
        <f t="shared" ref="D134:F134" si="57">SUM(D135:D136)</f>
        <v>15126</v>
      </c>
      <c r="E134" s="7">
        <f t="shared" si="57"/>
        <v>12384</v>
      </c>
      <c r="F134" s="7">
        <f t="shared" si="57"/>
        <v>25840</v>
      </c>
      <c r="G134" s="7">
        <f t="shared" ref="G134:J134" si="58">SUM(G135:G136)</f>
        <v>19500</v>
      </c>
      <c r="H134" s="21">
        <f>SUM(H135:H136)</f>
        <v>26000</v>
      </c>
      <c r="I134" s="110">
        <f t="shared" si="58"/>
        <v>15000</v>
      </c>
      <c r="J134" s="96">
        <f t="shared" si="58"/>
        <v>15000</v>
      </c>
    </row>
    <row r="135" spans="2:10" ht="19.5" customHeight="1" thickBot="1" x14ac:dyDescent="0.3">
      <c r="B135" s="71">
        <v>620</v>
      </c>
      <c r="C135" s="14" t="s">
        <v>137</v>
      </c>
      <c r="D135" s="6">
        <v>29</v>
      </c>
      <c r="E135" s="6">
        <v>0</v>
      </c>
      <c r="F135" s="6">
        <v>0</v>
      </c>
      <c r="G135" s="6">
        <v>0</v>
      </c>
      <c r="H135" s="37">
        <v>0</v>
      </c>
      <c r="I135" s="126">
        <v>0</v>
      </c>
      <c r="J135" s="137">
        <v>0</v>
      </c>
    </row>
    <row r="136" spans="2:10" ht="19.5" customHeight="1" thickBot="1" x14ac:dyDescent="0.3">
      <c r="B136" s="71">
        <v>630</v>
      </c>
      <c r="C136" s="14" t="s">
        <v>69</v>
      </c>
      <c r="D136" s="4">
        <v>15097</v>
      </c>
      <c r="E136" s="4">
        <v>12384</v>
      </c>
      <c r="F136" s="4">
        <v>25840</v>
      </c>
      <c r="G136" s="4">
        <v>19500</v>
      </c>
      <c r="H136" s="20">
        <v>26000</v>
      </c>
      <c r="I136" s="109">
        <v>15000</v>
      </c>
      <c r="J136" s="95">
        <v>15000</v>
      </c>
    </row>
    <row r="137" spans="2:10" ht="19.5" customHeight="1" thickBot="1" x14ac:dyDescent="0.3">
      <c r="B137" s="73" t="s">
        <v>165</v>
      </c>
      <c r="C137" s="11" t="s">
        <v>167</v>
      </c>
      <c r="D137" s="7">
        <f t="shared" ref="D137:F137" si="59">SUM(D138:D141)</f>
        <v>147672</v>
      </c>
      <c r="E137" s="7">
        <f t="shared" si="59"/>
        <v>140711</v>
      </c>
      <c r="F137" s="7">
        <f t="shared" si="59"/>
        <v>420396</v>
      </c>
      <c r="G137" s="7">
        <f t="shared" ref="G137:J137" si="60">SUM(G138:G141)</f>
        <v>703096</v>
      </c>
      <c r="H137" s="21">
        <f t="shared" si="60"/>
        <v>158000</v>
      </c>
      <c r="I137" s="110">
        <f t="shared" si="60"/>
        <v>132400</v>
      </c>
      <c r="J137" s="96">
        <f t="shared" si="60"/>
        <v>117643</v>
      </c>
    </row>
    <row r="138" spans="2:10" ht="19.5" customHeight="1" thickBot="1" x14ac:dyDescent="0.3">
      <c r="B138" s="71">
        <v>610</v>
      </c>
      <c r="C138" s="14" t="s">
        <v>166</v>
      </c>
      <c r="D138" s="4">
        <v>22122</v>
      </c>
      <c r="E138" s="4">
        <v>24455</v>
      </c>
      <c r="F138" s="4">
        <v>163105</v>
      </c>
      <c r="G138" s="4">
        <v>314662</v>
      </c>
      <c r="H138" s="20">
        <v>0</v>
      </c>
      <c r="I138" s="126">
        <v>0</v>
      </c>
      <c r="J138" s="137">
        <v>0</v>
      </c>
    </row>
    <row r="139" spans="2:10" ht="19.5" customHeight="1" thickBot="1" x14ac:dyDescent="0.3">
      <c r="B139" s="71">
        <v>620</v>
      </c>
      <c r="C139" s="14" t="s">
        <v>71</v>
      </c>
      <c r="D139" s="4">
        <v>7568</v>
      </c>
      <c r="E139" s="4">
        <v>8396</v>
      </c>
      <c r="F139" s="4">
        <v>84030</v>
      </c>
      <c r="G139" s="4">
        <v>172396</v>
      </c>
      <c r="H139" s="20">
        <v>0</v>
      </c>
      <c r="I139" s="126">
        <v>0</v>
      </c>
      <c r="J139" s="137">
        <v>0</v>
      </c>
    </row>
    <row r="140" spans="2:10" ht="19.5" customHeight="1" thickBot="1" x14ac:dyDescent="0.3">
      <c r="B140" s="71">
        <v>630</v>
      </c>
      <c r="C140" s="14" t="s">
        <v>69</v>
      </c>
      <c r="D140" s="4">
        <v>30711</v>
      </c>
      <c r="E140" s="4">
        <v>18689</v>
      </c>
      <c r="F140" s="4">
        <v>64761</v>
      </c>
      <c r="G140" s="4">
        <v>60480</v>
      </c>
      <c r="H140" s="20">
        <v>60000</v>
      </c>
      <c r="I140" s="109">
        <v>34400</v>
      </c>
      <c r="J140" s="95">
        <v>34643</v>
      </c>
    </row>
    <row r="141" spans="2:10" ht="19.5" customHeight="1" thickBot="1" x14ac:dyDescent="0.3">
      <c r="B141" s="71">
        <v>640</v>
      </c>
      <c r="C141" s="14" t="s">
        <v>66</v>
      </c>
      <c r="D141" s="4">
        <v>87271</v>
      </c>
      <c r="E141" s="4">
        <v>89171</v>
      </c>
      <c r="F141" s="4">
        <v>108500</v>
      </c>
      <c r="G141" s="4">
        <v>155558</v>
      </c>
      <c r="H141" s="20">
        <v>98000</v>
      </c>
      <c r="I141" s="109">
        <v>98000</v>
      </c>
      <c r="J141" s="95">
        <v>83000</v>
      </c>
    </row>
    <row r="142" spans="2:10" ht="19.5" customHeight="1" thickBot="1" x14ac:dyDescent="0.3">
      <c r="B142" s="73" t="s">
        <v>164</v>
      </c>
      <c r="C142" s="11" t="s">
        <v>163</v>
      </c>
      <c r="D142" s="210">
        <f t="shared" ref="D142:J142" si="61">SUM(D143)</f>
        <v>1300</v>
      </c>
      <c r="E142" s="210">
        <f t="shared" si="61"/>
        <v>2704</v>
      </c>
      <c r="F142" s="210">
        <f t="shared" si="61"/>
        <v>2000</v>
      </c>
      <c r="G142" s="210">
        <f t="shared" si="61"/>
        <v>2000</v>
      </c>
      <c r="H142" s="21">
        <f t="shared" si="61"/>
        <v>2000</v>
      </c>
      <c r="I142" s="110">
        <f t="shared" si="61"/>
        <v>2000</v>
      </c>
      <c r="J142" s="96">
        <f t="shared" si="61"/>
        <v>2000</v>
      </c>
    </row>
    <row r="143" spans="2:10" ht="19.5" customHeight="1" thickBot="1" x14ac:dyDescent="0.3">
      <c r="B143" s="71">
        <v>640</v>
      </c>
      <c r="C143" s="14" t="s">
        <v>66</v>
      </c>
      <c r="D143" s="4">
        <v>1300</v>
      </c>
      <c r="E143" s="4">
        <v>2704</v>
      </c>
      <c r="F143" s="4">
        <v>2000</v>
      </c>
      <c r="G143" s="4">
        <v>2000</v>
      </c>
      <c r="H143" s="20">
        <v>2000</v>
      </c>
      <c r="I143" s="109">
        <v>2000</v>
      </c>
      <c r="J143" s="95">
        <v>2000</v>
      </c>
    </row>
    <row r="144" spans="2:10" ht="7.5" customHeight="1" thickBot="1" x14ac:dyDescent="0.3">
      <c r="B144" s="71"/>
      <c r="C144" s="12"/>
      <c r="D144" s="5"/>
      <c r="E144" s="5"/>
      <c r="F144" s="5"/>
      <c r="G144" s="5"/>
      <c r="H144" s="38"/>
      <c r="I144" s="126"/>
      <c r="J144" s="137"/>
    </row>
    <row r="145" spans="2:10" ht="19.5" customHeight="1" thickBot="1" x14ac:dyDescent="0.3">
      <c r="B145" s="72" t="s">
        <v>157</v>
      </c>
      <c r="C145" s="28" t="s">
        <v>162</v>
      </c>
      <c r="D145" s="29">
        <f t="shared" ref="D145:F145" si="62">D146+D150+D152</f>
        <v>18078</v>
      </c>
      <c r="E145" s="29">
        <f t="shared" si="62"/>
        <v>21007</v>
      </c>
      <c r="F145" s="29">
        <f t="shared" si="62"/>
        <v>17226</v>
      </c>
      <c r="G145" s="29">
        <f t="shared" ref="G145" si="63">G146+G150+G152</f>
        <v>16127</v>
      </c>
      <c r="H145" s="30">
        <f t="shared" ref="H145" si="64">H146+H150+H152</f>
        <v>19226</v>
      </c>
      <c r="I145" s="116">
        <f t="shared" ref="I145" si="65">I146+I150+I152</f>
        <v>21360</v>
      </c>
      <c r="J145" s="102">
        <f t="shared" ref="J145" si="66">J146+J150+J152</f>
        <v>33102</v>
      </c>
    </row>
    <row r="146" spans="2:10" ht="19.5" customHeight="1" thickBot="1" x14ac:dyDescent="0.3">
      <c r="B146" s="73" t="s">
        <v>156</v>
      </c>
      <c r="C146" s="11" t="s">
        <v>161</v>
      </c>
      <c r="D146" s="7">
        <f t="shared" ref="D146:F146" si="67">SUM(D147:D149)</f>
        <v>7428</v>
      </c>
      <c r="E146" s="7">
        <f t="shared" si="67"/>
        <v>10007</v>
      </c>
      <c r="F146" s="7">
        <f t="shared" si="67"/>
        <v>7226</v>
      </c>
      <c r="G146" s="7">
        <f t="shared" ref="G146" si="68">SUM(G147:G149)</f>
        <v>4127</v>
      </c>
      <c r="H146" s="21">
        <f t="shared" ref="H146" si="69">SUM(H147:H149)</f>
        <v>7226</v>
      </c>
      <c r="I146" s="110">
        <f t="shared" ref="I146" si="70">SUM(I147:I149)</f>
        <v>9360</v>
      </c>
      <c r="J146" s="96">
        <f t="shared" ref="J146" si="71">SUM(J147:J149)</f>
        <v>11102</v>
      </c>
    </row>
    <row r="147" spans="2:10" ht="19.5" customHeight="1" thickBot="1" x14ac:dyDescent="0.3">
      <c r="B147" s="71">
        <v>610</v>
      </c>
      <c r="C147" s="14" t="s">
        <v>158</v>
      </c>
      <c r="D147" s="4">
        <v>2947</v>
      </c>
      <c r="E147" s="4">
        <v>4435</v>
      </c>
      <c r="F147" s="4">
        <v>3900</v>
      </c>
      <c r="G147" s="4">
        <v>0</v>
      </c>
      <c r="H147" s="20">
        <v>3900</v>
      </c>
      <c r="I147" s="109">
        <v>4000</v>
      </c>
      <c r="J147" s="95">
        <v>4100</v>
      </c>
    </row>
    <row r="148" spans="2:10" ht="19.5" customHeight="1" thickBot="1" x14ac:dyDescent="0.3">
      <c r="B148" s="71">
        <v>620</v>
      </c>
      <c r="C148" s="14" t="s">
        <v>71</v>
      </c>
      <c r="D148" s="4">
        <v>1030</v>
      </c>
      <c r="E148" s="4">
        <v>1549</v>
      </c>
      <c r="F148" s="6">
        <v>1326</v>
      </c>
      <c r="G148" s="4">
        <v>0</v>
      </c>
      <c r="H148" s="20">
        <v>1326</v>
      </c>
      <c r="I148" s="109">
        <v>1360</v>
      </c>
      <c r="J148" s="95">
        <v>1390</v>
      </c>
    </row>
    <row r="149" spans="2:10" ht="19.5" customHeight="1" thickBot="1" x14ac:dyDescent="0.3">
      <c r="B149" s="71">
        <v>630</v>
      </c>
      <c r="C149" s="14" t="s">
        <v>159</v>
      </c>
      <c r="D149" s="4">
        <v>3451</v>
      </c>
      <c r="E149" s="4">
        <v>4023</v>
      </c>
      <c r="F149" s="4">
        <v>2000</v>
      </c>
      <c r="G149" s="4">
        <v>4127</v>
      </c>
      <c r="H149" s="20">
        <v>2000</v>
      </c>
      <c r="I149" s="109">
        <v>4000</v>
      </c>
      <c r="J149" s="95">
        <v>5612</v>
      </c>
    </row>
    <row r="150" spans="2:10" ht="19.5" customHeight="1" thickBot="1" x14ac:dyDescent="0.3">
      <c r="B150" s="73" t="s">
        <v>155</v>
      </c>
      <c r="C150" s="11" t="s">
        <v>217</v>
      </c>
      <c r="D150" s="7">
        <f t="shared" ref="D150:J150" si="72">SUM(D151)</f>
        <v>10650</v>
      </c>
      <c r="E150" s="7">
        <f t="shared" si="72"/>
        <v>11000</v>
      </c>
      <c r="F150" s="7">
        <f t="shared" si="72"/>
        <v>10000</v>
      </c>
      <c r="G150" s="7">
        <f t="shared" si="72"/>
        <v>12000</v>
      </c>
      <c r="H150" s="21">
        <f t="shared" si="72"/>
        <v>12000</v>
      </c>
      <c r="I150" s="110">
        <f t="shared" si="72"/>
        <v>12000</v>
      </c>
      <c r="J150" s="96">
        <f t="shared" si="72"/>
        <v>12000</v>
      </c>
    </row>
    <row r="151" spans="2:10" ht="19.5" customHeight="1" thickBot="1" x14ac:dyDescent="0.3">
      <c r="B151" s="71">
        <v>640</v>
      </c>
      <c r="C151" s="14" t="s">
        <v>66</v>
      </c>
      <c r="D151" s="4">
        <v>10650</v>
      </c>
      <c r="E151" s="4">
        <v>11000</v>
      </c>
      <c r="F151" s="4">
        <v>10000</v>
      </c>
      <c r="G151" s="4">
        <v>12000</v>
      </c>
      <c r="H151" s="20">
        <v>12000</v>
      </c>
      <c r="I151" s="109">
        <v>12000</v>
      </c>
      <c r="J151" s="95">
        <v>12000</v>
      </c>
    </row>
    <row r="152" spans="2:10" ht="19.5" customHeight="1" thickBot="1" x14ac:dyDescent="0.3">
      <c r="B152" s="73" t="s">
        <v>154</v>
      </c>
      <c r="C152" s="11" t="s">
        <v>160</v>
      </c>
      <c r="D152" s="5">
        <f>SUM(D153)</f>
        <v>0</v>
      </c>
      <c r="E152" s="5">
        <f t="shared" ref="E152:J152" si="73">SUM(E153)</f>
        <v>0</v>
      </c>
      <c r="F152" s="5">
        <f t="shared" si="73"/>
        <v>0</v>
      </c>
      <c r="G152" s="5">
        <f t="shared" si="73"/>
        <v>0</v>
      </c>
      <c r="H152" s="38">
        <f t="shared" si="73"/>
        <v>0</v>
      </c>
      <c r="I152" s="127">
        <f t="shared" si="73"/>
        <v>0</v>
      </c>
      <c r="J152" s="96">
        <f t="shared" si="73"/>
        <v>10000</v>
      </c>
    </row>
    <row r="153" spans="2:10" ht="19.5" customHeight="1" thickBot="1" x14ac:dyDescent="0.3">
      <c r="B153" s="71">
        <v>630</v>
      </c>
      <c r="C153" s="14" t="s">
        <v>69</v>
      </c>
      <c r="D153" s="6">
        <v>0</v>
      </c>
      <c r="E153" s="6">
        <v>0</v>
      </c>
      <c r="F153" s="6">
        <v>0</v>
      </c>
      <c r="G153" s="6">
        <v>0</v>
      </c>
      <c r="H153" s="37">
        <v>0</v>
      </c>
      <c r="I153" s="126">
        <v>0</v>
      </c>
      <c r="J153" s="95">
        <v>10000</v>
      </c>
    </row>
    <row r="154" spans="2:10" ht="19.5" customHeight="1" thickBot="1" x14ac:dyDescent="0.3">
      <c r="B154" s="285" t="s">
        <v>7</v>
      </c>
      <c r="C154" s="182" t="s">
        <v>59</v>
      </c>
      <c r="D154" s="183" t="s">
        <v>0</v>
      </c>
      <c r="E154" s="183" t="s">
        <v>56</v>
      </c>
      <c r="F154" s="225" t="s">
        <v>238</v>
      </c>
      <c r="G154" s="273"/>
      <c r="H154" s="219" t="s">
        <v>44</v>
      </c>
      <c r="I154" s="274"/>
      <c r="J154" s="275"/>
    </row>
    <row r="155" spans="2:10" ht="34.5" customHeight="1" thickBot="1" x14ac:dyDescent="0.3">
      <c r="B155" s="286"/>
      <c r="C155" s="184" t="s">
        <v>55</v>
      </c>
      <c r="D155" s="185" t="s">
        <v>1</v>
      </c>
      <c r="E155" s="185" t="s">
        <v>1</v>
      </c>
      <c r="F155" s="185" t="s">
        <v>42</v>
      </c>
      <c r="G155" s="185" t="s">
        <v>43</v>
      </c>
      <c r="H155" s="186">
        <v>2024</v>
      </c>
      <c r="I155" s="187">
        <v>2025</v>
      </c>
      <c r="J155" s="188">
        <v>2026</v>
      </c>
    </row>
    <row r="156" spans="2:10" ht="19.5" customHeight="1" thickBot="1" x14ac:dyDescent="0.3">
      <c r="B156" s="72" t="s">
        <v>153</v>
      </c>
      <c r="C156" s="28" t="s">
        <v>198</v>
      </c>
      <c r="D156" s="29">
        <f t="shared" ref="D156:F156" si="74">D157+D162+D164+D166</f>
        <v>60602</v>
      </c>
      <c r="E156" s="29">
        <f t="shared" si="74"/>
        <v>55654</v>
      </c>
      <c r="F156" s="29">
        <f t="shared" si="74"/>
        <v>58142</v>
      </c>
      <c r="G156" s="29">
        <f t="shared" ref="G156:J156" si="75">G157+G162+G164+G166</f>
        <v>118494</v>
      </c>
      <c r="H156" s="30">
        <f t="shared" si="75"/>
        <v>65205</v>
      </c>
      <c r="I156" s="116">
        <f t="shared" si="75"/>
        <v>71860</v>
      </c>
      <c r="J156" s="102">
        <f t="shared" si="75"/>
        <v>74910</v>
      </c>
    </row>
    <row r="157" spans="2:10" ht="19.5" customHeight="1" thickBot="1" x14ac:dyDescent="0.3">
      <c r="B157" s="73" t="s">
        <v>85</v>
      </c>
      <c r="C157" s="11" t="s">
        <v>89</v>
      </c>
      <c r="D157" s="210">
        <f t="shared" ref="D157:G157" si="76">SUM(D158:D161)</f>
        <v>34472</v>
      </c>
      <c r="E157" s="210">
        <f t="shared" si="76"/>
        <v>34807</v>
      </c>
      <c r="F157" s="210">
        <f t="shared" si="76"/>
        <v>29942</v>
      </c>
      <c r="G157" s="210">
        <f t="shared" si="76"/>
        <v>29846</v>
      </c>
      <c r="H157" s="21">
        <f t="shared" ref="H157:J157" si="77">SUM(H158:H161)</f>
        <v>27240</v>
      </c>
      <c r="I157" s="110">
        <f t="shared" si="77"/>
        <v>37620</v>
      </c>
      <c r="J157" s="96">
        <f t="shared" si="77"/>
        <v>40510</v>
      </c>
    </row>
    <row r="158" spans="2:10" ht="19.5" customHeight="1" thickBot="1" x14ac:dyDescent="0.3">
      <c r="B158" s="71">
        <v>610</v>
      </c>
      <c r="C158" s="14" t="s">
        <v>67</v>
      </c>
      <c r="D158" s="4">
        <v>8578</v>
      </c>
      <c r="E158" s="4">
        <v>19653</v>
      </c>
      <c r="F158" s="4">
        <v>17240</v>
      </c>
      <c r="G158" s="4">
        <v>14250</v>
      </c>
      <c r="H158" s="20">
        <v>15000</v>
      </c>
      <c r="I158" s="109">
        <v>17700</v>
      </c>
      <c r="J158" s="95">
        <v>18700</v>
      </c>
    </row>
    <row r="159" spans="2:10" ht="19.5" customHeight="1" thickBot="1" x14ac:dyDescent="0.3">
      <c r="B159" s="71">
        <v>620</v>
      </c>
      <c r="C159" s="14" t="s">
        <v>71</v>
      </c>
      <c r="D159" s="4">
        <v>2998</v>
      </c>
      <c r="E159" s="4">
        <v>6866</v>
      </c>
      <c r="F159" s="4">
        <v>5862</v>
      </c>
      <c r="G159" s="4">
        <v>5845</v>
      </c>
      <c r="H159" s="20">
        <v>5400</v>
      </c>
      <c r="I159" s="109">
        <v>6020</v>
      </c>
      <c r="J159" s="95">
        <v>6360</v>
      </c>
    </row>
    <row r="160" spans="2:10" ht="19.5" customHeight="1" thickBot="1" x14ac:dyDescent="0.3">
      <c r="B160" s="71">
        <v>630</v>
      </c>
      <c r="C160" s="14" t="s">
        <v>69</v>
      </c>
      <c r="D160" s="4">
        <v>22896</v>
      </c>
      <c r="E160" s="4">
        <v>7994</v>
      </c>
      <c r="F160" s="4">
        <v>6840</v>
      </c>
      <c r="G160" s="4">
        <v>8551</v>
      </c>
      <c r="H160" s="20">
        <v>5840</v>
      </c>
      <c r="I160" s="109">
        <v>11900</v>
      </c>
      <c r="J160" s="95">
        <v>12950</v>
      </c>
    </row>
    <row r="161" spans="2:15" ht="19.5" customHeight="1" thickBot="1" x14ac:dyDescent="0.3">
      <c r="B161" s="71">
        <v>640</v>
      </c>
      <c r="C161" s="14" t="s">
        <v>258</v>
      </c>
      <c r="D161" s="6">
        <v>0</v>
      </c>
      <c r="E161" s="6">
        <v>294</v>
      </c>
      <c r="F161" s="6">
        <v>0</v>
      </c>
      <c r="G161" s="4">
        <v>1200</v>
      </c>
      <c r="H161" s="20">
        <v>1000</v>
      </c>
      <c r="I161" s="109">
        <v>2000</v>
      </c>
      <c r="J161" s="95">
        <v>2500</v>
      </c>
    </row>
    <row r="162" spans="2:15" ht="19.5" customHeight="1" thickBot="1" x14ac:dyDescent="0.3">
      <c r="B162" s="73" t="s">
        <v>151</v>
      </c>
      <c r="C162" s="11" t="s">
        <v>150</v>
      </c>
      <c r="D162" s="210">
        <f t="shared" ref="D162:G162" si="78">SUM(D163)</f>
        <v>3063</v>
      </c>
      <c r="E162" s="210">
        <f t="shared" si="78"/>
        <v>5930</v>
      </c>
      <c r="F162" s="210">
        <f t="shared" si="78"/>
        <v>5000</v>
      </c>
      <c r="G162" s="210">
        <f t="shared" si="78"/>
        <v>4550</v>
      </c>
      <c r="H162" s="21">
        <f t="shared" ref="H162:J162" si="79">SUM(H163)</f>
        <v>5000</v>
      </c>
      <c r="I162" s="110">
        <f t="shared" si="79"/>
        <v>8240</v>
      </c>
      <c r="J162" s="96">
        <f t="shared" si="79"/>
        <v>8400</v>
      </c>
    </row>
    <row r="163" spans="2:15" ht="19.5" customHeight="1" thickBot="1" x14ac:dyDescent="0.3">
      <c r="B163" s="71">
        <v>630</v>
      </c>
      <c r="C163" s="14" t="s">
        <v>152</v>
      </c>
      <c r="D163" s="4">
        <v>3063</v>
      </c>
      <c r="E163" s="4">
        <v>5930</v>
      </c>
      <c r="F163" s="4">
        <v>5000</v>
      </c>
      <c r="G163" s="4">
        <v>4550</v>
      </c>
      <c r="H163" s="20">
        <v>5000</v>
      </c>
      <c r="I163" s="109">
        <v>8240</v>
      </c>
      <c r="J163" s="95">
        <v>8400</v>
      </c>
    </row>
    <row r="164" spans="2:15" ht="19.5" customHeight="1" thickBot="1" x14ac:dyDescent="0.3">
      <c r="B164" s="73" t="s">
        <v>148</v>
      </c>
      <c r="C164" s="11" t="s">
        <v>149</v>
      </c>
      <c r="D164" s="210">
        <f t="shared" ref="D164:G164" si="80">D165</f>
        <v>22967</v>
      </c>
      <c r="E164" s="210">
        <f t="shared" si="80"/>
        <v>14813</v>
      </c>
      <c r="F164" s="210">
        <f t="shared" si="80"/>
        <v>23000</v>
      </c>
      <c r="G164" s="210">
        <f t="shared" si="80"/>
        <v>83062</v>
      </c>
      <c r="H164" s="21">
        <f>H165</f>
        <v>31965</v>
      </c>
      <c r="I164" s="110">
        <f t="shared" ref="I164:J164" si="81">I165</f>
        <v>25000</v>
      </c>
      <c r="J164" s="96">
        <f t="shared" si="81"/>
        <v>25000</v>
      </c>
    </row>
    <row r="165" spans="2:15" ht="19.5" customHeight="1" thickBot="1" x14ac:dyDescent="0.3">
      <c r="B165" s="71">
        <v>630</v>
      </c>
      <c r="C165" s="14" t="s">
        <v>69</v>
      </c>
      <c r="D165" s="4">
        <v>22967</v>
      </c>
      <c r="E165" s="4">
        <v>14813</v>
      </c>
      <c r="F165" s="4">
        <v>23000</v>
      </c>
      <c r="G165" s="4">
        <v>83062</v>
      </c>
      <c r="H165" s="20">
        <v>31965</v>
      </c>
      <c r="I165" s="109">
        <v>25000</v>
      </c>
      <c r="J165" s="95">
        <v>25000</v>
      </c>
    </row>
    <row r="166" spans="2:15" ht="19.5" customHeight="1" thickBot="1" x14ac:dyDescent="0.3">
      <c r="B166" s="73" t="s">
        <v>79</v>
      </c>
      <c r="C166" s="11" t="s">
        <v>231</v>
      </c>
      <c r="D166" s="210">
        <f t="shared" ref="D166:G166" si="82">D167</f>
        <v>100</v>
      </c>
      <c r="E166" s="210">
        <f t="shared" si="82"/>
        <v>104</v>
      </c>
      <c r="F166" s="210">
        <f t="shared" si="82"/>
        <v>200</v>
      </c>
      <c r="G166" s="210">
        <f t="shared" si="82"/>
        <v>1036</v>
      </c>
      <c r="H166" s="21">
        <f>H167</f>
        <v>1000</v>
      </c>
      <c r="I166" s="110">
        <f>I167</f>
        <v>1000</v>
      </c>
      <c r="J166" s="96">
        <f>J167</f>
        <v>1000</v>
      </c>
    </row>
    <row r="167" spans="2:15" ht="19.5" customHeight="1" thickBot="1" x14ac:dyDescent="0.3">
      <c r="B167" s="71">
        <v>630</v>
      </c>
      <c r="C167" s="14" t="s">
        <v>69</v>
      </c>
      <c r="D167" s="6">
        <v>100</v>
      </c>
      <c r="E167" s="6">
        <v>104</v>
      </c>
      <c r="F167" s="6">
        <v>200</v>
      </c>
      <c r="G167" s="6">
        <v>1036</v>
      </c>
      <c r="H167" s="20">
        <v>1000</v>
      </c>
      <c r="I167" s="109">
        <v>1000</v>
      </c>
      <c r="J167" s="95">
        <v>1000</v>
      </c>
    </row>
    <row r="168" spans="2:15" ht="7.5" customHeight="1" thickBot="1" x14ac:dyDescent="0.3">
      <c r="B168" s="71"/>
      <c r="C168" s="14"/>
      <c r="D168" s="6"/>
      <c r="E168" s="6"/>
      <c r="F168" s="6"/>
      <c r="G168" s="6"/>
      <c r="H168" s="37"/>
      <c r="I168" s="126"/>
      <c r="J168" s="137"/>
    </row>
    <row r="169" spans="2:15" ht="19.5" customHeight="1" thickBot="1" x14ac:dyDescent="0.3">
      <c r="B169" s="72" t="s">
        <v>141</v>
      </c>
      <c r="C169" s="28" t="s">
        <v>142</v>
      </c>
      <c r="D169" s="29">
        <f t="shared" ref="D169:F169" si="83">D170+D173+D178</f>
        <v>113765</v>
      </c>
      <c r="E169" s="29">
        <f t="shared" si="83"/>
        <v>141773</v>
      </c>
      <c r="F169" s="29">
        <f t="shared" si="83"/>
        <v>106117</v>
      </c>
      <c r="G169" s="29">
        <f t="shared" ref="G169:J169" si="84">G170+G173+G178</f>
        <v>117484</v>
      </c>
      <c r="H169" s="30">
        <f t="shared" si="84"/>
        <v>90300</v>
      </c>
      <c r="I169" s="116">
        <f t="shared" si="84"/>
        <v>98299</v>
      </c>
      <c r="J169" s="102">
        <f t="shared" si="84"/>
        <v>111145</v>
      </c>
      <c r="L169" s="132"/>
      <c r="M169" s="132"/>
      <c r="N169" s="132"/>
    </row>
    <row r="170" spans="2:15" ht="19.5" customHeight="1" thickBot="1" x14ac:dyDescent="0.3">
      <c r="B170" s="73" t="s">
        <v>140</v>
      </c>
      <c r="C170" s="11" t="s">
        <v>143</v>
      </c>
      <c r="D170" s="7">
        <f t="shared" ref="D170:F170" si="85">SUM(D171:D172)</f>
        <v>4082</v>
      </c>
      <c r="E170" s="7">
        <f t="shared" si="85"/>
        <v>6456</v>
      </c>
      <c r="F170" s="7">
        <f t="shared" si="85"/>
        <v>19550</v>
      </c>
      <c r="G170" s="7">
        <f t="shared" ref="G170:J170" si="86">SUM(G171:G172)</f>
        <v>5936</v>
      </c>
      <c r="H170" s="21">
        <f t="shared" si="86"/>
        <v>19550</v>
      </c>
      <c r="I170" s="110">
        <f t="shared" si="86"/>
        <v>6370</v>
      </c>
      <c r="J170" s="96">
        <f t="shared" si="86"/>
        <v>6410</v>
      </c>
      <c r="L170" s="132"/>
      <c r="M170" s="132"/>
      <c r="N170" s="132"/>
      <c r="O170" s="132"/>
    </row>
    <row r="171" spans="2:15" ht="19.5" customHeight="1" thickBot="1" x14ac:dyDescent="0.3">
      <c r="B171" s="71">
        <v>620</v>
      </c>
      <c r="C171" s="14" t="s">
        <v>71</v>
      </c>
      <c r="D171" s="6">
        <v>286</v>
      </c>
      <c r="E171" s="6">
        <v>337</v>
      </c>
      <c r="F171" s="6">
        <v>350</v>
      </c>
      <c r="G171" s="6">
        <v>386</v>
      </c>
      <c r="H171" s="37">
        <v>350</v>
      </c>
      <c r="I171" s="126">
        <v>370</v>
      </c>
      <c r="J171" s="137">
        <v>410</v>
      </c>
    </row>
    <row r="172" spans="2:15" ht="19.5" customHeight="1" thickBot="1" x14ac:dyDescent="0.3">
      <c r="B172" s="71">
        <v>630</v>
      </c>
      <c r="C172" s="14" t="s">
        <v>69</v>
      </c>
      <c r="D172" s="4">
        <v>3796</v>
      </c>
      <c r="E172" s="4">
        <v>6119</v>
      </c>
      <c r="F172" s="4">
        <v>19200</v>
      </c>
      <c r="G172" s="4">
        <v>5550</v>
      </c>
      <c r="H172" s="20">
        <v>19200</v>
      </c>
      <c r="I172" s="109">
        <v>6000</v>
      </c>
      <c r="J172" s="95">
        <v>6000</v>
      </c>
    </row>
    <row r="173" spans="2:15" ht="19.5" customHeight="1" thickBot="1" x14ac:dyDescent="0.3">
      <c r="B173" s="73" t="s">
        <v>138</v>
      </c>
      <c r="C173" s="11" t="s">
        <v>139</v>
      </c>
      <c r="D173" s="7">
        <f t="shared" ref="D173:F173" si="87">SUM(D174:D177)</f>
        <v>66735</v>
      </c>
      <c r="E173" s="7">
        <f t="shared" si="87"/>
        <v>73146</v>
      </c>
      <c r="F173" s="7">
        <f t="shared" si="87"/>
        <v>64897</v>
      </c>
      <c r="G173" s="7">
        <f t="shared" ref="G173:J173" si="88">SUM(G174:G177)</f>
        <v>55461</v>
      </c>
      <c r="H173" s="21">
        <f t="shared" si="88"/>
        <v>58950</v>
      </c>
      <c r="I173" s="110">
        <f t="shared" si="88"/>
        <v>66579</v>
      </c>
      <c r="J173" s="96">
        <f t="shared" si="88"/>
        <v>79385</v>
      </c>
    </row>
    <row r="174" spans="2:15" ht="19.5" customHeight="1" thickBot="1" x14ac:dyDescent="0.3">
      <c r="B174" s="71">
        <v>610</v>
      </c>
      <c r="C174" s="14" t="s">
        <v>67</v>
      </c>
      <c r="D174" s="4">
        <v>40946</v>
      </c>
      <c r="E174" s="4">
        <v>52145</v>
      </c>
      <c r="F174" s="4">
        <v>46080</v>
      </c>
      <c r="G174" s="4">
        <v>38400</v>
      </c>
      <c r="H174" s="20">
        <v>41000</v>
      </c>
      <c r="I174" s="109">
        <v>46329</v>
      </c>
      <c r="J174" s="95">
        <v>53525</v>
      </c>
    </row>
    <row r="175" spans="2:15" ht="19.5" customHeight="1" thickBot="1" x14ac:dyDescent="0.3">
      <c r="B175" s="71">
        <v>620</v>
      </c>
      <c r="C175" s="14" t="s">
        <v>71</v>
      </c>
      <c r="D175" s="4">
        <v>21691</v>
      </c>
      <c r="E175" s="4">
        <v>17368</v>
      </c>
      <c r="F175" s="4">
        <v>15667</v>
      </c>
      <c r="G175" s="4">
        <v>13156</v>
      </c>
      <c r="H175" s="20">
        <v>14250</v>
      </c>
      <c r="I175" s="109">
        <v>15850</v>
      </c>
      <c r="J175" s="95">
        <v>21200</v>
      </c>
    </row>
    <row r="176" spans="2:15" ht="19.5" customHeight="1" thickBot="1" x14ac:dyDescent="0.3">
      <c r="B176" s="71">
        <v>630</v>
      </c>
      <c r="C176" s="14" t="s">
        <v>69</v>
      </c>
      <c r="D176" s="4">
        <v>3910</v>
      </c>
      <c r="E176" s="4">
        <v>3215</v>
      </c>
      <c r="F176" s="4">
        <v>3150</v>
      </c>
      <c r="G176" s="4">
        <v>565</v>
      </c>
      <c r="H176" s="20">
        <v>200</v>
      </c>
      <c r="I176" s="109">
        <v>400</v>
      </c>
      <c r="J176" s="95">
        <v>560</v>
      </c>
    </row>
    <row r="177" spans="2:10" ht="19.5" customHeight="1" thickBot="1" x14ac:dyDescent="0.3">
      <c r="B177" s="71">
        <v>640</v>
      </c>
      <c r="C177" s="45" t="s">
        <v>258</v>
      </c>
      <c r="D177" s="49">
        <v>188</v>
      </c>
      <c r="E177" s="49">
        <v>418</v>
      </c>
      <c r="F177" s="40">
        <v>0</v>
      </c>
      <c r="G177" s="179">
        <v>3340</v>
      </c>
      <c r="H177" s="207">
        <v>3500</v>
      </c>
      <c r="I177" s="208">
        <v>4000</v>
      </c>
      <c r="J177" s="209">
        <v>4100</v>
      </c>
    </row>
    <row r="178" spans="2:10" ht="19.5" customHeight="1" thickBot="1" x14ac:dyDescent="0.3">
      <c r="B178" s="73" t="s">
        <v>144</v>
      </c>
      <c r="C178" s="47" t="s">
        <v>169</v>
      </c>
      <c r="D178" s="124">
        <f t="shared" ref="D178:F178" si="89">SUM(D179:D182)</f>
        <v>42948</v>
      </c>
      <c r="E178" s="124">
        <f t="shared" si="89"/>
        <v>62171</v>
      </c>
      <c r="F178" s="124">
        <f t="shared" si="89"/>
        <v>21670</v>
      </c>
      <c r="G178" s="124">
        <f t="shared" ref="G178:J178" si="90">SUM(G179:G182)</f>
        <v>56087</v>
      </c>
      <c r="H178" s="163">
        <f t="shared" si="90"/>
        <v>11800</v>
      </c>
      <c r="I178" s="130">
        <f t="shared" si="90"/>
        <v>25350</v>
      </c>
      <c r="J178" s="141">
        <f t="shared" si="90"/>
        <v>25350</v>
      </c>
    </row>
    <row r="179" spans="2:10" ht="19.5" customHeight="1" thickBot="1" x14ac:dyDescent="0.3">
      <c r="B179" s="71">
        <v>610</v>
      </c>
      <c r="C179" s="14" t="s">
        <v>67</v>
      </c>
      <c r="D179" s="6">
        <v>20225</v>
      </c>
      <c r="E179" s="4">
        <v>30868</v>
      </c>
      <c r="F179" s="4">
        <v>12440</v>
      </c>
      <c r="G179" s="4">
        <v>25330</v>
      </c>
      <c r="H179" s="20">
        <v>5000</v>
      </c>
      <c r="I179" s="109">
        <v>15000</v>
      </c>
      <c r="J179" s="96">
        <v>15000</v>
      </c>
    </row>
    <row r="180" spans="2:10" ht="19.5" customHeight="1" thickBot="1" x14ac:dyDescent="0.3">
      <c r="B180" s="71">
        <v>620</v>
      </c>
      <c r="C180" s="14" t="s">
        <v>71</v>
      </c>
      <c r="D180" s="6">
        <v>7068</v>
      </c>
      <c r="E180" s="4">
        <v>10855</v>
      </c>
      <c r="F180" s="4">
        <v>4230</v>
      </c>
      <c r="G180" s="4">
        <v>8730</v>
      </c>
      <c r="H180" s="20">
        <v>1700</v>
      </c>
      <c r="I180" s="109">
        <v>5250</v>
      </c>
      <c r="J180" s="96">
        <v>5250</v>
      </c>
    </row>
    <row r="181" spans="2:10" ht="19.5" customHeight="1" thickBot="1" x14ac:dyDescent="0.3">
      <c r="B181" s="71">
        <v>630</v>
      </c>
      <c r="C181" s="14" t="s">
        <v>69</v>
      </c>
      <c r="D181" s="4">
        <v>15480</v>
      </c>
      <c r="E181" s="4">
        <v>15661</v>
      </c>
      <c r="F181" s="4">
        <v>4000</v>
      </c>
      <c r="G181" s="4">
        <v>3096</v>
      </c>
      <c r="H181" s="20">
        <v>4000</v>
      </c>
      <c r="I181" s="109">
        <v>4000</v>
      </c>
      <c r="J181" s="95">
        <v>4000</v>
      </c>
    </row>
    <row r="182" spans="2:10" ht="19.5" customHeight="1" thickBot="1" x14ac:dyDescent="0.3">
      <c r="B182" s="71">
        <v>640</v>
      </c>
      <c r="C182" s="14" t="s">
        <v>66</v>
      </c>
      <c r="D182" s="6">
        <v>175</v>
      </c>
      <c r="E182" s="4">
        <v>4787</v>
      </c>
      <c r="F182" s="4">
        <v>1000</v>
      </c>
      <c r="G182" s="4">
        <v>18931</v>
      </c>
      <c r="H182" s="20">
        <v>1100</v>
      </c>
      <c r="I182" s="109">
        <v>1100</v>
      </c>
      <c r="J182" s="95">
        <v>1100</v>
      </c>
    </row>
    <row r="183" spans="2:10" ht="7.5" customHeight="1" thickBot="1" x14ac:dyDescent="0.3">
      <c r="B183" s="71"/>
      <c r="C183" s="14"/>
      <c r="D183" s="6"/>
      <c r="E183" s="6"/>
      <c r="F183" s="4"/>
      <c r="G183" s="4"/>
      <c r="H183" s="20"/>
      <c r="I183" s="109"/>
      <c r="J183" s="95"/>
    </row>
    <row r="184" spans="2:10" ht="19.5" customHeight="1" thickBot="1" x14ac:dyDescent="0.3">
      <c r="B184" s="72" t="s">
        <v>145</v>
      </c>
      <c r="C184" s="28" t="s">
        <v>146</v>
      </c>
      <c r="D184" s="29">
        <f t="shared" ref="D184:F184" si="91">SUM(D185)</f>
        <v>2967</v>
      </c>
      <c r="E184" s="29">
        <f t="shared" si="91"/>
        <v>2379</v>
      </c>
      <c r="F184" s="29">
        <f t="shared" si="91"/>
        <v>2350</v>
      </c>
      <c r="G184" s="29">
        <f t="shared" ref="G184" si="92">SUM(G185)</f>
        <v>1182</v>
      </c>
      <c r="H184" s="30">
        <f>H185</f>
        <v>0</v>
      </c>
      <c r="I184" s="116">
        <f>I185</f>
        <v>0</v>
      </c>
      <c r="J184" s="116">
        <f>J185</f>
        <v>0</v>
      </c>
    </row>
    <row r="185" spans="2:10" ht="19.5" customHeight="1" thickBot="1" x14ac:dyDescent="0.3">
      <c r="B185" s="71">
        <v>650</v>
      </c>
      <c r="C185" s="14" t="s">
        <v>147</v>
      </c>
      <c r="D185" s="4">
        <v>2967</v>
      </c>
      <c r="E185" s="4">
        <v>2379</v>
      </c>
      <c r="F185" s="4">
        <v>2350</v>
      </c>
      <c r="G185" s="4">
        <v>1182</v>
      </c>
      <c r="H185" s="20">
        <v>0</v>
      </c>
      <c r="I185" s="109">
        <v>0</v>
      </c>
      <c r="J185" s="95">
        <v>0</v>
      </c>
    </row>
    <row r="186" spans="2:10" ht="7.5" customHeight="1" thickBot="1" x14ac:dyDescent="0.3">
      <c r="B186" s="71"/>
      <c r="C186" s="11"/>
      <c r="D186" s="5"/>
      <c r="E186" s="5"/>
      <c r="F186" s="5"/>
      <c r="G186" s="5"/>
      <c r="H186" s="38"/>
      <c r="I186" s="127"/>
      <c r="J186" s="138"/>
    </row>
    <row r="187" spans="2:10" ht="19.5" customHeight="1" thickBot="1" x14ac:dyDescent="0.3">
      <c r="B187" s="75"/>
      <c r="C187" s="135" t="s">
        <v>57</v>
      </c>
      <c r="D187" s="131">
        <f t="shared" ref="D187:J187" si="93">D14+D34+D71+D74+D79+D128+D145+D156+D169+D184</f>
        <v>1970146</v>
      </c>
      <c r="E187" s="131">
        <f t="shared" si="93"/>
        <v>2024552</v>
      </c>
      <c r="F187" s="131">
        <f t="shared" si="93"/>
        <v>2380535</v>
      </c>
      <c r="G187" s="131">
        <f t="shared" si="93"/>
        <v>2793619</v>
      </c>
      <c r="H187" s="164">
        <f t="shared" si="93"/>
        <v>2268268</v>
      </c>
      <c r="I187" s="168">
        <f t="shared" si="93"/>
        <v>2242556</v>
      </c>
      <c r="J187" s="180">
        <f t="shared" si="93"/>
        <v>2319283</v>
      </c>
    </row>
    <row r="188" spans="2:10" ht="15" customHeight="1" thickBot="1" x14ac:dyDescent="0.3">
      <c r="B188" s="71"/>
      <c r="C188" s="12"/>
      <c r="D188" s="43"/>
      <c r="E188" s="43"/>
      <c r="F188" s="43"/>
      <c r="G188" s="43"/>
      <c r="H188" s="44"/>
      <c r="I188" s="169"/>
      <c r="J188" s="142"/>
    </row>
    <row r="189" spans="2:10" ht="19.5" customHeight="1" thickBot="1" x14ac:dyDescent="0.3">
      <c r="B189" s="145">
        <v>700</v>
      </c>
      <c r="C189" s="136" t="s">
        <v>209</v>
      </c>
      <c r="D189" s="146"/>
      <c r="E189" s="146"/>
      <c r="F189" s="146"/>
      <c r="G189" s="146"/>
      <c r="H189" s="147"/>
      <c r="I189" s="170"/>
      <c r="J189" s="148"/>
    </row>
    <row r="190" spans="2:10" ht="19.5" customHeight="1" thickBot="1" x14ac:dyDescent="0.3">
      <c r="B190" s="73" t="s">
        <v>63</v>
      </c>
      <c r="C190" s="11" t="s">
        <v>170</v>
      </c>
      <c r="D190" s="8">
        <f>SUM(D191:D193)</f>
        <v>14990</v>
      </c>
      <c r="E190" s="8">
        <f t="shared" ref="E190:J190" si="94">SUM(E191:E193)</f>
        <v>0</v>
      </c>
      <c r="F190" s="8">
        <f t="shared" si="94"/>
        <v>0</v>
      </c>
      <c r="G190" s="8">
        <f t="shared" si="94"/>
        <v>0</v>
      </c>
      <c r="H190" s="22">
        <f t="shared" si="94"/>
        <v>15350</v>
      </c>
      <c r="I190" s="8">
        <f t="shared" si="94"/>
        <v>0</v>
      </c>
      <c r="J190" s="8">
        <f t="shared" si="94"/>
        <v>6313</v>
      </c>
    </row>
    <row r="191" spans="2:10" ht="19.5" customHeight="1" thickBot="1" x14ac:dyDescent="0.3">
      <c r="B191" s="206" t="s">
        <v>249</v>
      </c>
      <c r="C191" s="14" t="s">
        <v>256</v>
      </c>
      <c r="D191" s="133">
        <v>0</v>
      </c>
      <c r="E191" s="133">
        <v>0</v>
      </c>
      <c r="F191" s="8">
        <v>0</v>
      </c>
      <c r="G191" s="133">
        <v>0</v>
      </c>
      <c r="H191" s="23">
        <v>0</v>
      </c>
      <c r="I191" s="112">
        <v>0</v>
      </c>
      <c r="J191" s="95">
        <v>6313</v>
      </c>
    </row>
    <row r="192" spans="2:10" ht="19.5" customHeight="1" thickBot="1" x14ac:dyDescent="0.3">
      <c r="B192" s="206" t="s">
        <v>245</v>
      </c>
      <c r="C192" s="14" t="s">
        <v>260</v>
      </c>
      <c r="D192" s="133">
        <v>0</v>
      </c>
      <c r="E192" s="133">
        <v>0</v>
      </c>
      <c r="F192" s="8">
        <v>0</v>
      </c>
      <c r="G192" s="133">
        <v>0</v>
      </c>
      <c r="H192" s="23">
        <v>15350</v>
      </c>
      <c r="I192" s="112">
        <v>0</v>
      </c>
      <c r="J192" s="95">
        <v>0</v>
      </c>
    </row>
    <row r="193" spans="2:12" ht="19.5" customHeight="1" thickBot="1" x14ac:dyDescent="0.3">
      <c r="B193" s="71">
        <v>714</v>
      </c>
      <c r="C193" s="14" t="s">
        <v>171</v>
      </c>
      <c r="D193" s="8">
        <v>14990</v>
      </c>
      <c r="E193" s="8">
        <v>0</v>
      </c>
      <c r="F193" s="8">
        <v>0</v>
      </c>
      <c r="G193" s="4">
        <v>0</v>
      </c>
      <c r="H193" s="20">
        <v>0</v>
      </c>
      <c r="I193" s="112">
        <v>0</v>
      </c>
      <c r="J193" s="98">
        <v>0</v>
      </c>
    </row>
    <row r="194" spans="2:12" ht="19.5" customHeight="1" thickBot="1" x14ac:dyDescent="0.3">
      <c r="B194" s="73" t="s">
        <v>96</v>
      </c>
      <c r="C194" s="11" t="s">
        <v>172</v>
      </c>
      <c r="D194" s="8">
        <f>SUM(D195:D196)</f>
        <v>0</v>
      </c>
      <c r="E194" s="8">
        <f t="shared" ref="E194:J194" si="95">SUM(E195:E196)</f>
        <v>83508</v>
      </c>
      <c r="F194" s="8">
        <f t="shared" si="95"/>
        <v>51264</v>
      </c>
      <c r="G194" s="8">
        <f t="shared" si="95"/>
        <v>22000</v>
      </c>
      <c r="H194" s="22">
        <f t="shared" si="95"/>
        <v>42050</v>
      </c>
      <c r="I194" s="112">
        <f t="shared" si="95"/>
        <v>0</v>
      </c>
      <c r="J194" s="98">
        <f t="shared" si="95"/>
        <v>0</v>
      </c>
    </row>
    <row r="195" spans="2:12" ht="19.5" customHeight="1" thickBot="1" x14ac:dyDescent="0.3">
      <c r="B195" s="71">
        <v>716</v>
      </c>
      <c r="C195" s="14" t="s">
        <v>173</v>
      </c>
      <c r="D195" s="4">
        <v>0</v>
      </c>
      <c r="E195" s="4">
        <v>0</v>
      </c>
      <c r="F195" s="4">
        <v>0</v>
      </c>
      <c r="G195" s="4">
        <v>1000</v>
      </c>
      <c r="H195" s="20">
        <v>0</v>
      </c>
      <c r="I195" s="109">
        <v>0</v>
      </c>
      <c r="J195" s="95">
        <v>0</v>
      </c>
    </row>
    <row r="196" spans="2:12" ht="19.5" customHeight="1" thickBot="1" x14ac:dyDescent="0.3">
      <c r="B196" s="71">
        <v>717</v>
      </c>
      <c r="C196" s="14" t="s">
        <v>174</v>
      </c>
      <c r="D196" s="4">
        <v>0</v>
      </c>
      <c r="E196" s="4">
        <v>83508</v>
      </c>
      <c r="F196" s="4">
        <v>51264</v>
      </c>
      <c r="G196" s="4">
        <v>21000</v>
      </c>
      <c r="H196" s="20">
        <v>42050</v>
      </c>
      <c r="I196" s="109">
        <v>0</v>
      </c>
      <c r="J196" s="95">
        <v>0</v>
      </c>
    </row>
    <row r="197" spans="2:12" ht="19.5" customHeight="1" thickBot="1" x14ac:dyDescent="0.3">
      <c r="B197" s="73" t="s">
        <v>95</v>
      </c>
      <c r="C197" s="11" t="s">
        <v>100</v>
      </c>
      <c r="D197" s="8">
        <f t="shared" ref="D197:G197" si="96">SUM(D198)</f>
        <v>8000</v>
      </c>
      <c r="E197" s="8">
        <f t="shared" si="96"/>
        <v>73080</v>
      </c>
      <c r="F197" s="8">
        <f t="shared" si="96"/>
        <v>0</v>
      </c>
      <c r="G197" s="8">
        <f t="shared" si="96"/>
        <v>0</v>
      </c>
      <c r="H197" s="22">
        <f t="shared" ref="H197" si="97">SUM(H198)</f>
        <v>0</v>
      </c>
      <c r="I197" s="112">
        <f t="shared" ref="I197" si="98">SUM(I198)</f>
        <v>0</v>
      </c>
      <c r="J197" s="98">
        <f t="shared" ref="J197" si="99">SUM(J198)</f>
        <v>0</v>
      </c>
    </row>
    <row r="198" spans="2:12" ht="19.5" customHeight="1" thickBot="1" x14ac:dyDescent="0.3">
      <c r="B198" s="71">
        <v>717</v>
      </c>
      <c r="C198" s="14" t="s">
        <v>175</v>
      </c>
      <c r="D198" s="4">
        <v>8000</v>
      </c>
      <c r="E198" s="4">
        <v>73080</v>
      </c>
      <c r="F198" s="4">
        <v>0</v>
      </c>
      <c r="G198" s="4">
        <v>0</v>
      </c>
      <c r="H198" s="20">
        <v>0</v>
      </c>
      <c r="I198" s="109">
        <v>0</v>
      </c>
      <c r="J198" s="95">
        <v>0</v>
      </c>
    </row>
    <row r="199" spans="2:12" ht="19.5" customHeight="1" thickBot="1" x14ac:dyDescent="0.3">
      <c r="B199" s="73" t="s">
        <v>73</v>
      </c>
      <c r="C199" s="12" t="s">
        <v>176</v>
      </c>
      <c r="D199" s="8">
        <f t="shared" ref="D199:J199" si="100">SUM(D200:D201)</f>
        <v>547</v>
      </c>
      <c r="E199" s="8">
        <f t="shared" si="100"/>
        <v>0</v>
      </c>
      <c r="F199" s="8">
        <f t="shared" si="100"/>
        <v>0</v>
      </c>
      <c r="G199" s="8">
        <f t="shared" si="100"/>
        <v>3100</v>
      </c>
      <c r="H199" s="22">
        <f t="shared" si="100"/>
        <v>20000</v>
      </c>
      <c r="I199" s="112">
        <f t="shared" si="100"/>
        <v>100000</v>
      </c>
      <c r="J199" s="8">
        <f t="shared" si="100"/>
        <v>0</v>
      </c>
    </row>
    <row r="200" spans="2:12" ht="19.5" customHeight="1" thickBot="1" x14ac:dyDescent="0.3">
      <c r="B200" s="71">
        <v>716</v>
      </c>
      <c r="C200" s="14" t="s">
        <v>177</v>
      </c>
      <c r="D200" s="4">
        <v>547</v>
      </c>
      <c r="E200" s="4">
        <v>0</v>
      </c>
      <c r="F200" s="4">
        <v>0</v>
      </c>
      <c r="G200" s="4">
        <v>3100</v>
      </c>
      <c r="H200" s="20">
        <v>20000</v>
      </c>
      <c r="I200" s="109">
        <v>0</v>
      </c>
      <c r="J200" s="95">
        <v>0</v>
      </c>
    </row>
    <row r="201" spans="2:12" ht="19.5" customHeight="1" thickBot="1" x14ac:dyDescent="0.3">
      <c r="B201" s="71">
        <v>714</v>
      </c>
      <c r="C201" s="14" t="s">
        <v>228</v>
      </c>
      <c r="D201" s="4">
        <v>0</v>
      </c>
      <c r="E201" s="4">
        <v>0</v>
      </c>
      <c r="F201" s="4">
        <v>0</v>
      </c>
      <c r="G201" s="4">
        <v>0</v>
      </c>
      <c r="H201" s="20">
        <v>0</v>
      </c>
      <c r="I201" s="109">
        <v>100000</v>
      </c>
      <c r="J201" s="95">
        <v>0</v>
      </c>
    </row>
    <row r="202" spans="2:12" ht="19.5" customHeight="1" thickBot="1" x14ac:dyDescent="0.3">
      <c r="B202" s="73" t="s">
        <v>118</v>
      </c>
      <c r="C202" s="12" t="s">
        <v>117</v>
      </c>
      <c r="D202" s="8">
        <f t="shared" ref="D202:F202" si="101">SUM(D203:D206)</f>
        <v>16954</v>
      </c>
      <c r="E202" s="8">
        <f t="shared" si="101"/>
        <v>1450</v>
      </c>
      <c r="F202" s="8">
        <f t="shared" si="101"/>
        <v>0</v>
      </c>
      <c r="G202" s="8">
        <f>SUM(G203:G206)</f>
        <v>870</v>
      </c>
      <c r="H202" s="22">
        <f>SUM(H203:H206)</f>
        <v>50000</v>
      </c>
      <c r="I202" s="112">
        <f>SUM(I203:I206)</f>
        <v>0</v>
      </c>
      <c r="J202" s="98">
        <f>SUM(J203:J206)</f>
        <v>24200</v>
      </c>
    </row>
    <row r="203" spans="2:12" ht="19.5" customHeight="1" thickBot="1" x14ac:dyDescent="0.3">
      <c r="B203" s="71">
        <v>711</v>
      </c>
      <c r="C203" s="14" t="s">
        <v>241</v>
      </c>
      <c r="D203" s="4">
        <v>0</v>
      </c>
      <c r="E203" s="4">
        <v>0</v>
      </c>
      <c r="F203" s="4">
        <v>0</v>
      </c>
      <c r="G203" s="4">
        <v>870</v>
      </c>
      <c r="H203" s="20">
        <v>0</v>
      </c>
      <c r="I203" s="109">
        <v>0</v>
      </c>
      <c r="J203" s="95">
        <v>0</v>
      </c>
    </row>
    <row r="204" spans="2:12" ht="19.5" customHeight="1" thickBot="1" x14ac:dyDescent="0.3">
      <c r="B204" s="71" t="s">
        <v>178</v>
      </c>
      <c r="C204" s="14" t="s">
        <v>179</v>
      </c>
      <c r="D204" s="4">
        <v>0</v>
      </c>
      <c r="E204" s="4">
        <v>1450</v>
      </c>
      <c r="F204" s="4">
        <v>0</v>
      </c>
      <c r="G204" s="4">
        <v>0</v>
      </c>
      <c r="H204" s="20">
        <v>0</v>
      </c>
      <c r="I204" s="109">
        <v>0</v>
      </c>
      <c r="J204" s="95">
        <v>0</v>
      </c>
    </row>
    <row r="205" spans="2:12" ht="19.5" customHeight="1" thickBot="1" x14ac:dyDescent="0.3">
      <c r="B205" s="71">
        <v>717</v>
      </c>
      <c r="C205" s="14" t="s">
        <v>180</v>
      </c>
      <c r="D205" s="4">
        <v>0</v>
      </c>
      <c r="E205" s="4">
        <v>0</v>
      </c>
      <c r="F205" s="4">
        <v>0</v>
      </c>
      <c r="G205" s="4"/>
      <c r="H205" s="20">
        <v>50000</v>
      </c>
      <c r="I205" s="109">
        <v>0</v>
      </c>
      <c r="J205" s="95">
        <v>24200</v>
      </c>
    </row>
    <row r="206" spans="2:12" ht="19.5" customHeight="1" thickBot="1" x14ac:dyDescent="0.3">
      <c r="B206" s="71">
        <v>717</v>
      </c>
      <c r="C206" s="14" t="s">
        <v>224</v>
      </c>
      <c r="D206" s="4">
        <v>16954</v>
      </c>
      <c r="E206" s="4">
        <v>0</v>
      </c>
      <c r="F206" s="4">
        <v>0</v>
      </c>
      <c r="G206" s="4">
        <v>0</v>
      </c>
      <c r="H206" s="20">
        <v>0</v>
      </c>
      <c r="I206" s="109">
        <v>0</v>
      </c>
      <c r="J206" s="95">
        <v>0</v>
      </c>
    </row>
    <row r="207" spans="2:12" ht="19.5" customHeight="1" x14ac:dyDescent="0.25">
      <c r="B207" s="255" t="s">
        <v>76</v>
      </c>
      <c r="C207" s="39" t="s">
        <v>182</v>
      </c>
      <c r="D207" s="247">
        <f t="shared" ref="D207:F207" si="102">SUM(D209:D210)</f>
        <v>0</v>
      </c>
      <c r="E207" s="247">
        <f t="shared" si="102"/>
        <v>252666</v>
      </c>
      <c r="F207" s="247">
        <f t="shared" si="102"/>
        <v>100000</v>
      </c>
      <c r="G207" s="247">
        <f t="shared" ref="G207:J207" si="103">SUM(G209:G210)</f>
        <v>86674</v>
      </c>
      <c r="H207" s="249">
        <f t="shared" si="103"/>
        <v>95020</v>
      </c>
      <c r="I207" s="237">
        <f t="shared" ref="I207" si="104">SUM(I209:I210)</f>
        <v>0</v>
      </c>
      <c r="J207" s="239">
        <f t="shared" si="103"/>
        <v>0</v>
      </c>
    </row>
    <row r="208" spans="2:12" ht="33" customHeight="1" thickBot="1" x14ac:dyDescent="0.3">
      <c r="B208" s="266"/>
      <c r="C208" s="36" t="s">
        <v>181</v>
      </c>
      <c r="D208" s="248"/>
      <c r="E208" s="248"/>
      <c r="F208" s="248"/>
      <c r="G208" s="248"/>
      <c r="H208" s="250"/>
      <c r="I208" s="238"/>
      <c r="J208" s="240"/>
      <c r="L208" s="1"/>
    </row>
    <row r="209" spans="2:15" ht="19.5" customHeight="1" thickBot="1" x14ac:dyDescent="0.3">
      <c r="B209" s="71">
        <v>716</v>
      </c>
      <c r="C209" s="14" t="s">
        <v>225</v>
      </c>
      <c r="D209" s="4">
        <v>0</v>
      </c>
      <c r="E209" s="4">
        <v>0</v>
      </c>
      <c r="F209" s="4">
        <v>0</v>
      </c>
      <c r="G209" s="4">
        <v>0</v>
      </c>
      <c r="H209" s="20">
        <v>0</v>
      </c>
      <c r="I209" s="109">
        <v>0</v>
      </c>
      <c r="J209" s="95">
        <v>0</v>
      </c>
    </row>
    <row r="210" spans="2:15" ht="19.5" customHeight="1" thickBot="1" x14ac:dyDescent="0.3">
      <c r="B210" s="71">
        <v>717</v>
      </c>
      <c r="C210" s="14" t="s">
        <v>189</v>
      </c>
      <c r="D210" s="4">
        <v>0</v>
      </c>
      <c r="E210" s="4">
        <v>252666</v>
      </c>
      <c r="F210" s="4">
        <v>100000</v>
      </c>
      <c r="G210" s="4">
        <v>86674</v>
      </c>
      <c r="H210" s="20">
        <v>95020</v>
      </c>
      <c r="I210" s="109">
        <v>0</v>
      </c>
      <c r="J210" s="96">
        <v>0</v>
      </c>
    </row>
    <row r="211" spans="2:15" ht="19.5" customHeight="1" x14ac:dyDescent="0.25">
      <c r="B211" s="255" t="s">
        <v>119</v>
      </c>
      <c r="C211" s="39" t="s">
        <v>188</v>
      </c>
      <c r="D211" s="247">
        <f t="shared" ref="D211:F211" si="105">SUM(D213:D215)</f>
        <v>126347</v>
      </c>
      <c r="E211" s="247">
        <f t="shared" si="105"/>
        <v>0</v>
      </c>
      <c r="F211" s="247">
        <f t="shared" si="105"/>
        <v>78000</v>
      </c>
      <c r="G211" s="247">
        <f t="shared" ref="G211:J211" si="106">SUM(G213:G215)</f>
        <v>0</v>
      </c>
      <c r="H211" s="249">
        <f t="shared" si="106"/>
        <v>0</v>
      </c>
      <c r="I211" s="237">
        <f t="shared" si="106"/>
        <v>0</v>
      </c>
      <c r="J211" s="239">
        <f t="shared" si="106"/>
        <v>0</v>
      </c>
    </row>
    <row r="212" spans="2:15" ht="19.5" customHeight="1" thickBot="1" x14ac:dyDescent="0.3">
      <c r="B212" s="266"/>
      <c r="C212" s="36" t="s">
        <v>187</v>
      </c>
      <c r="D212" s="267"/>
      <c r="E212" s="267"/>
      <c r="F212" s="267"/>
      <c r="G212" s="267"/>
      <c r="H212" s="272"/>
      <c r="I212" s="271"/>
      <c r="J212" s="270"/>
    </row>
    <row r="213" spans="2:15" ht="19.5" customHeight="1" thickBot="1" x14ac:dyDescent="0.3">
      <c r="B213" s="71">
        <v>713</v>
      </c>
      <c r="C213" s="14" t="s">
        <v>186</v>
      </c>
      <c r="D213" s="8">
        <v>0</v>
      </c>
      <c r="E213" s="8">
        <v>0</v>
      </c>
      <c r="F213" s="8">
        <v>61000</v>
      </c>
      <c r="G213" s="4">
        <v>0</v>
      </c>
      <c r="H213" s="20">
        <v>0</v>
      </c>
      <c r="I213" s="109">
        <v>0</v>
      </c>
      <c r="J213" s="95">
        <v>0</v>
      </c>
    </row>
    <row r="214" spans="2:15" ht="19.5" customHeight="1" thickBot="1" x14ac:dyDescent="0.3">
      <c r="B214" s="71">
        <v>717</v>
      </c>
      <c r="C214" s="14" t="s">
        <v>227</v>
      </c>
      <c r="D214" s="4">
        <v>126347</v>
      </c>
      <c r="E214" s="4">
        <v>0</v>
      </c>
      <c r="F214" s="4">
        <v>0</v>
      </c>
      <c r="G214" s="4">
        <v>0</v>
      </c>
      <c r="H214" s="20">
        <v>0</v>
      </c>
      <c r="I214" s="109">
        <v>0</v>
      </c>
      <c r="J214" s="95">
        <v>0</v>
      </c>
    </row>
    <row r="215" spans="2:15" ht="33" customHeight="1" thickBot="1" x14ac:dyDescent="0.3">
      <c r="B215" s="71">
        <v>717</v>
      </c>
      <c r="C215" s="14" t="s">
        <v>229</v>
      </c>
      <c r="D215" s="4">
        <v>0</v>
      </c>
      <c r="E215" s="4">
        <v>0</v>
      </c>
      <c r="F215" s="4">
        <v>17000</v>
      </c>
      <c r="G215" s="4">
        <v>0</v>
      </c>
      <c r="H215" s="20">
        <v>0</v>
      </c>
      <c r="I215" s="109">
        <v>0</v>
      </c>
      <c r="J215" s="95">
        <v>0</v>
      </c>
    </row>
    <row r="216" spans="2:15" ht="19.5" customHeight="1" thickBot="1" x14ac:dyDescent="0.3">
      <c r="B216" s="73" t="s">
        <v>185</v>
      </c>
      <c r="C216" s="11" t="s">
        <v>218</v>
      </c>
      <c r="D216" s="8">
        <f>SUM(D217:D219)</f>
        <v>0</v>
      </c>
      <c r="E216" s="8">
        <f>SUM(E217:E219)</f>
        <v>0</v>
      </c>
      <c r="F216" s="8">
        <f>SUM(F217:F219)</f>
        <v>3500</v>
      </c>
      <c r="G216" s="8">
        <f>SUM(G217:G219)</f>
        <v>4518</v>
      </c>
      <c r="H216" s="22">
        <f t="shared" ref="H216:J216" si="107">SUM(H217:H219)</f>
        <v>0</v>
      </c>
      <c r="I216" s="112">
        <f t="shared" si="107"/>
        <v>0</v>
      </c>
      <c r="J216" s="98">
        <f t="shared" si="107"/>
        <v>0</v>
      </c>
      <c r="M216" s="132"/>
      <c r="N216" s="132"/>
    </row>
    <row r="217" spans="2:15" ht="19.5" customHeight="1" thickBot="1" x14ac:dyDescent="0.3">
      <c r="B217" s="71">
        <v>713</v>
      </c>
      <c r="C217" s="14" t="s">
        <v>183</v>
      </c>
      <c r="D217" s="4">
        <v>0</v>
      </c>
      <c r="E217" s="4">
        <v>0</v>
      </c>
      <c r="F217" s="4">
        <v>3500</v>
      </c>
      <c r="G217" s="4">
        <v>4518</v>
      </c>
      <c r="H217" s="22">
        <v>0</v>
      </c>
      <c r="I217" s="109">
        <v>0</v>
      </c>
      <c r="J217" s="95">
        <v>0</v>
      </c>
      <c r="M217" s="132"/>
      <c r="N217" s="132"/>
    </row>
    <row r="218" spans="2:15" ht="19.5" customHeight="1" thickBot="1" x14ac:dyDescent="0.3">
      <c r="B218" s="71">
        <v>716</v>
      </c>
      <c r="C218" s="14" t="s">
        <v>91</v>
      </c>
      <c r="D218" s="4">
        <v>0</v>
      </c>
      <c r="E218" s="4">
        <v>0</v>
      </c>
      <c r="F218" s="4">
        <v>0</v>
      </c>
      <c r="G218" s="4">
        <v>0</v>
      </c>
      <c r="H218" s="20">
        <v>0</v>
      </c>
      <c r="I218" s="109">
        <v>0</v>
      </c>
      <c r="J218" s="95">
        <v>0</v>
      </c>
    </row>
    <row r="219" spans="2:15" ht="19.5" customHeight="1" thickBot="1" x14ac:dyDescent="0.3">
      <c r="B219" s="71">
        <v>717</v>
      </c>
      <c r="C219" s="14" t="s">
        <v>184</v>
      </c>
      <c r="D219" s="4">
        <v>0</v>
      </c>
      <c r="E219" s="4">
        <v>0</v>
      </c>
      <c r="F219" s="4">
        <v>0</v>
      </c>
      <c r="G219" s="4">
        <v>0</v>
      </c>
      <c r="H219" s="20">
        <v>0</v>
      </c>
      <c r="I219" s="109">
        <v>0</v>
      </c>
      <c r="J219" s="95">
        <v>0</v>
      </c>
    </row>
    <row r="220" spans="2:15" ht="19.5" customHeight="1" thickBot="1" x14ac:dyDescent="0.3">
      <c r="B220" s="73" t="s">
        <v>165</v>
      </c>
      <c r="C220" s="11" t="s">
        <v>226</v>
      </c>
      <c r="D220" s="8">
        <f>SUM(D221:D224)</f>
        <v>0</v>
      </c>
      <c r="E220" s="8">
        <f t="shared" ref="E220:H220" si="108">SUM(E221:E224)</f>
        <v>10089</v>
      </c>
      <c r="F220" s="8">
        <f t="shared" si="108"/>
        <v>162587</v>
      </c>
      <c r="G220" s="8">
        <f t="shared" si="108"/>
        <v>128437</v>
      </c>
      <c r="H220" s="22">
        <f t="shared" si="108"/>
        <v>0</v>
      </c>
      <c r="I220" s="112">
        <f t="shared" ref="I220:J220" si="109">SUM(I221:I224)</f>
        <v>0</v>
      </c>
      <c r="J220" s="98">
        <f t="shared" si="109"/>
        <v>0</v>
      </c>
      <c r="M220" s="132"/>
      <c r="N220" s="132"/>
      <c r="O220" s="132"/>
    </row>
    <row r="221" spans="2:15" ht="19.5" customHeight="1" thickBot="1" x14ac:dyDescent="0.3">
      <c r="B221" s="71">
        <v>713</v>
      </c>
      <c r="C221" s="14" t="s">
        <v>90</v>
      </c>
      <c r="D221" s="4">
        <v>0</v>
      </c>
      <c r="E221" s="4">
        <v>0</v>
      </c>
      <c r="F221" s="4">
        <v>3500</v>
      </c>
      <c r="G221" s="4">
        <v>0</v>
      </c>
      <c r="H221" s="20">
        <v>0</v>
      </c>
      <c r="I221" s="110">
        <v>0</v>
      </c>
      <c r="J221" s="96">
        <v>0</v>
      </c>
      <c r="M221" s="144"/>
      <c r="N221" s="132"/>
      <c r="O221" s="132"/>
    </row>
    <row r="222" spans="2:15" ht="19.5" customHeight="1" thickBot="1" x14ac:dyDescent="0.3">
      <c r="B222" s="71">
        <v>716</v>
      </c>
      <c r="C222" s="14" t="s">
        <v>91</v>
      </c>
      <c r="D222" s="4">
        <v>0</v>
      </c>
      <c r="E222" s="4">
        <v>0</v>
      </c>
      <c r="F222" s="4">
        <v>0</v>
      </c>
      <c r="G222" s="4">
        <v>3850</v>
      </c>
      <c r="H222" s="20">
        <v>0</v>
      </c>
      <c r="I222" s="110">
        <v>0</v>
      </c>
      <c r="J222" s="96">
        <v>0</v>
      </c>
    </row>
    <row r="223" spans="2:15" ht="19.5" customHeight="1" thickBot="1" x14ac:dyDescent="0.3">
      <c r="B223" s="71">
        <v>717</v>
      </c>
      <c r="C223" s="14" t="s">
        <v>175</v>
      </c>
      <c r="D223" s="4">
        <v>0</v>
      </c>
      <c r="E223" s="4">
        <v>10089</v>
      </c>
      <c r="F223" s="4">
        <v>156087</v>
      </c>
      <c r="G223" s="4">
        <v>124587</v>
      </c>
      <c r="H223" s="20">
        <v>0</v>
      </c>
      <c r="I223" s="109">
        <v>0</v>
      </c>
      <c r="J223" s="96">
        <v>0</v>
      </c>
    </row>
    <row r="224" spans="2:15" ht="19.5" customHeight="1" thickBot="1" x14ac:dyDescent="0.3">
      <c r="B224" s="71">
        <v>721</v>
      </c>
      <c r="C224" s="14" t="s">
        <v>242</v>
      </c>
      <c r="D224" s="4">
        <v>0</v>
      </c>
      <c r="E224" s="4">
        <v>0</v>
      </c>
      <c r="F224" s="4">
        <v>3000</v>
      </c>
      <c r="G224" s="4">
        <v>0</v>
      </c>
      <c r="H224" s="20">
        <v>0</v>
      </c>
      <c r="I224" s="109">
        <v>0</v>
      </c>
      <c r="J224" s="96">
        <v>0</v>
      </c>
    </row>
    <row r="225" spans="2:10" ht="19.5" customHeight="1" thickBot="1" x14ac:dyDescent="0.3">
      <c r="B225" s="285" t="s">
        <v>7</v>
      </c>
      <c r="C225" s="182" t="s">
        <v>59</v>
      </c>
      <c r="D225" s="183" t="s">
        <v>0</v>
      </c>
      <c r="E225" s="183" t="s">
        <v>56</v>
      </c>
      <c r="F225" s="225" t="s">
        <v>238</v>
      </c>
      <c r="G225" s="273"/>
      <c r="H225" s="219" t="s">
        <v>44</v>
      </c>
      <c r="I225" s="274"/>
      <c r="J225" s="275"/>
    </row>
    <row r="226" spans="2:10" ht="33" customHeight="1" thickBot="1" x14ac:dyDescent="0.3">
      <c r="B226" s="286"/>
      <c r="C226" s="184" t="s">
        <v>55</v>
      </c>
      <c r="D226" s="185" t="s">
        <v>1</v>
      </c>
      <c r="E226" s="185" t="s">
        <v>1</v>
      </c>
      <c r="F226" s="185" t="s">
        <v>42</v>
      </c>
      <c r="G226" s="185" t="s">
        <v>43</v>
      </c>
      <c r="H226" s="186">
        <v>2024</v>
      </c>
      <c r="I226" s="187">
        <v>2025</v>
      </c>
      <c r="J226" s="188">
        <v>2026</v>
      </c>
    </row>
    <row r="227" spans="2:10" ht="19.5" customHeight="1" thickBot="1" x14ac:dyDescent="0.3">
      <c r="B227" s="73" t="s">
        <v>156</v>
      </c>
      <c r="C227" s="11" t="s">
        <v>161</v>
      </c>
      <c r="D227" s="212">
        <f t="shared" ref="D227" si="110">D228</f>
        <v>0</v>
      </c>
      <c r="E227" s="212">
        <f t="shared" ref="E227" si="111">E228</f>
        <v>0</v>
      </c>
      <c r="F227" s="212">
        <f t="shared" ref="F227" si="112">F228</f>
        <v>0</v>
      </c>
      <c r="G227" s="212">
        <f t="shared" ref="G227" si="113">G228</f>
        <v>800</v>
      </c>
      <c r="H227" s="22">
        <f t="shared" ref="H227:I227" si="114">H228</f>
        <v>0</v>
      </c>
      <c r="I227" s="211">
        <f t="shared" si="114"/>
        <v>0</v>
      </c>
      <c r="J227" s="98">
        <f>J228</f>
        <v>0</v>
      </c>
    </row>
    <row r="228" spans="2:10" ht="19.5" customHeight="1" thickBot="1" x14ac:dyDescent="0.3">
      <c r="B228" s="206" t="s">
        <v>244</v>
      </c>
      <c r="C228" s="14" t="s">
        <v>91</v>
      </c>
      <c r="D228" s="8">
        <v>0</v>
      </c>
      <c r="E228" s="8">
        <v>0</v>
      </c>
      <c r="F228" s="8">
        <v>0</v>
      </c>
      <c r="G228" s="8">
        <v>800</v>
      </c>
      <c r="H228" s="22">
        <v>0</v>
      </c>
      <c r="I228" s="112">
        <v>0</v>
      </c>
      <c r="J228" s="98">
        <v>0</v>
      </c>
    </row>
    <row r="229" spans="2:10" ht="19.5" customHeight="1" thickBot="1" x14ac:dyDescent="0.3">
      <c r="B229" s="73" t="s">
        <v>154</v>
      </c>
      <c r="C229" s="11" t="s">
        <v>160</v>
      </c>
      <c r="D229" s="8">
        <f>SUM(D229:D231)</f>
        <v>0</v>
      </c>
      <c r="E229" s="8">
        <f t="shared" ref="E229:F229" si="115">SUM(E230:E231)</f>
        <v>0</v>
      </c>
      <c r="F229" s="8">
        <f t="shared" si="115"/>
        <v>0</v>
      </c>
      <c r="G229" s="8">
        <f>SUM(G230:G231)</f>
        <v>9751</v>
      </c>
      <c r="H229" s="22">
        <f t="shared" ref="H229:J229" si="116">SUM(H230:H231)</f>
        <v>20000</v>
      </c>
      <c r="I229" s="8">
        <f t="shared" si="116"/>
        <v>0</v>
      </c>
      <c r="J229" s="8">
        <f t="shared" si="116"/>
        <v>0</v>
      </c>
    </row>
    <row r="230" spans="2:10" ht="19.5" customHeight="1" thickBot="1" x14ac:dyDescent="0.3">
      <c r="B230" s="206" t="s">
        <v>249</v>
      </c>
      <c r="C230" s="14" t="s">
        <v>254</v>
      </c>
      <c r="D230" s="8">
        <v>0</v>
      </c>
      <c r="E230" s="8">
        <v>0</v>
      </c>
      <c r="F230" s="8">
        <v>0</v>
      </c>
      <c r="G230" s="4">
        <v>9751</v>
      </c>
      <c r="H230" s="22">
        <v>0</v>
      </c>
      <c r="I230" s="112">
        <v>0</v>
      </c>
      <c r="J230" s="98">
        <v>0</v>
      </c>
    </row>
    <row r="231" spans="2:10" ht="19.5" customHeight="1" thickBot="1" x14ac:dyDescent="0.3">
      <c r="B231" s="206" t="s">
        <v>249</v>
      </c>
      <c r="C231" s="14" t="s">
        <v>251</v>
      </c>
      <c r="D231" s="133">
        <v>0</v>
      </c>
      <c r="E231" s="133">
        <v>0</v>
      </c>
      <c r="F231" s="133">
        <v>0</v>
      </c>
      <c r="G231" s="4">
        <v>0</v>
      </c>
      <c r="H231" s="20">
        <v>20000</v>
      </c>
      <c r="I231" s="109">
        <v>0</v>
      </c>
      <c r="J231" s="95">
        <v>0</v>
      </c>
    </row>
    <row r="232" spans="2:10" ht="19.5" customHeight="1" thickBot="1" x14ac:dyDescent="0.3">
      <c r="B232" s="73" t="s">
        <v>85</v>
      </c>
      <c r="C232" s="11" t="s">
        <v>243</v>
      </c>
      <c r="D232" s="8">
        <f>D233</f>
        <v>9794</v>
      </c>
      <c r="E232" s="8">
        <f t="shared" ref="E232:J232" si="117">E233</f>
        <v>0</v>
      </c>
      <c r="F232" s="8">
        <f t="shared" si="117"/>
        <v>3755</v>
      </c>
      <c r="G232" s="8">
        <f t="shared" si="117"/>
        <v>3870</v>
      </c>
      <c r="H232" s="8">
        <f t="shared" si="117"/>
        <v>0</v>
      </c>
      <c r="I232" s="112">
        <f t="shared" si="117"/>
        <v>0</v>
      </c>
      <c r="J232" s="98">
        <f t="shared" si="117"/>
        <v>0</v>
      </c>
    </row>
    <row r="233" spans="2:10" ht="19.5" customHeight="1" thickBot="1" x14ac:dyDescent="0.3">
      <c r="B233" s="206" t="s">
        <v>245</v>
      </c>
      <c r="C233" s="14" t="s">
        <v>90</v>
      </c>
      <c r="D233" s="133">
        <v>9794</v>
      </c>
      <c r="E233" s="4">
        <v>0</v>
      </c>
      <c r="F233" s="4">
        <v>3755</v>
      </c>
      <c r="G233" s="4">
        <v>3870</v>
      </c>
      <c r="H233" s="23">
        <v>0</v>
      </c>
      <c r="I233" s="109">
        <v>0</v>
      </c>
      <c r="J233" s="98">
        <v>0</v>
      </c>
    </row>
    <row r="234" spans="2:10" ht="19.5" customHeight="1" thickBot="1" x14ac:dyDescent="0.3">
      <c r="B234" s="73" t="s">
        <v>246</v>
      </c>
      <c r="C234" s="11" t="s">
        <v>149</v>
      </c>
      <c r="D234" s="8">
        <f>D235</f>
        <v>0</v>
      </c>
      <c r="E234" s="8">
        <f t="shared" ref="E234:J234" si="118">E235</f>
        <v>0</v>
      </c>
      <c r="F234" s="8">
        <f t="shared" si="118"/>
        <v>0</v>
      </c>
      <c r="G234" s="8">
        <f t="shared" si="118"/>
        <v>2440</v>
      </c>
      <c r="H234" s="22">
        <f t="shared" si="118"/>
        <v>0</v>
      </c>
      <c r="I234" s="112">
        <f t="shared" si="118"/>
        <v>0</v>
      </c>
      <c r="J234" s="98">
        <f t="shared" si="118"/>
        <v>0</v>
      </c>
    </row>
    <row r="235" spans="2:10" ht="19.5" customHeight="1" thickBot="1" x14ac:dyDescent="0.3">
      <c r="B235" s="71">
        <v>713</v>
      </c>
      <c r="C235" s="14" t="s">
        <v>247</v>
      </c>
      <c r="D235" s="4">
        <v>0</v>
      </c>
      <c r="E235" s="4">
        <v>0</v>
      </c>
      <c r="F235" s="4">
        <v>0</v>
      </c>
      <c r="G235" s="4">
        <v>2440</v>
      </c>
      <c r="H235" s="20">
        <v>0</v>
      </c>
      <c r="I235" s="109">
        <v>0</v>
      </c>
      <c r="J235" s="95">
        <v>0</v>
      </c>
    </row>
    <row r="236" spans="2:10" ht="19.5" customHeight="1" thickBot="1" x14ac:dyDescent="0.3">
      <c r="B236" s="73" t="s">
        <v>86</v>
      </c>
      <c r="C236" s="11" t="s">
        <v>88</v>
      </c>
      <c r="D236" s="210">
        <f t="shared" ref="D236:H236" si="119">SUM(D237)</f>
        <v>0</v>
      </c>
      <c r="E236" s="210">
        <f t="shared" si="119"/>
        <v>4800</v>
      </c>
      <c r="F236" s="210">
        <f t="shared" si="119"/>
        <v>0</v>
      </c>
      <c r="G236" s="210">
        <f t="shared" si="119"/>
        <v>0</v>
      </c>
      <c r="H236" s="21">
        <f t="shared" si="119"/>
        <v>15000</v>
      </c>
      <c r="I236" s="112">
        <f t="shared" ref="I236:J236" si="120">SUM(I237)</f>
        <v>0</v>
      </c>
      <c r="J236" s="98">
        <f t="shared" si="120"/>
        <v>0</v>
      </c>
    </row>
    <row r="237" spans="2:10" ht="19.5" customHeight="1" thickBot="1" x14ac:dyDescent="0.3">
      <c r="B237" s="71">
        <v>711</v>
      </c>
      <c r="C237" s="14" t="s">
        <v>219</v>
      </c>
      <c r="D237" s="4">
        <v>0</v>
      </c>
      <c r="E237" s="4">
        <v>4800</v>
      </c>
      <c r="F237" s="4">
        <v>0</v>
      </c>
      <c r="G237" s="4">
        <v>0</v>
      </c>
      <c r="H237" s="20">
        <v>15000</v>
      </c>
      <c r="I237" s="109">
        <v>0</v>
      </c>
      <c r="J237" s="95">
        <v>0</v>
      </c>
    </row>
    <row r="238" spans="2:10" ht="19.5" customHeight="1" thickBot="1" x14ac:dyDescent="0.3">
      <c r="B238" s="73" t="s">
        <v>84</v>
      </c>
      <c r="C238" s="11" t="s">
        <v>87</v>
      </c>
      <c r="D238" s="8">
        <f>SUM(D239:D243)</f>
        <v>0</v>
      </c>
      <c r="E238" s="8">
        <f t="shared" ref="E238:J238" si="121">SUM(E239:E243)</f>
        <v>0</v>
      </c>
      <c r="F238" s="8">
        <f t="shared" si="121"/>
        <v>0</v>
      </c>
      <c r="G238" s="8">
        <f t="shared" si="121"/>
        <v>0</v>
      </c>
      <c r="H238" s="22">
        <f t="shared" si="121"/>
        <v>40000</v>
      </c>
      <c r="I238" s="112">
        <f t="shared" si="121"/>
        <v>13390</v>
      </c>
      <c r="J238" s="98">
        <f t="shared" si="121"/>
        <v>50000</v>
      </c>
    </row>
    <row r="239" spans="2:10" ht="19.5" customHeight="1" thickBot="1" x14ac:dyDescent="0.3">
      <c r="B239" s="71">
        <v>716</v>
      </c>
      <c r="C239" s="14" t="s">
        <v>82</v>
      </c>
      <c r="D239" s="4">
        <v>0</v>
      </c>
      <c r="E239" s="4">
        <v>0</v>
      </c>
      <c r="F239" s="4">
        <v>0</v>
      </c>
      <c r="G239" s="4">
        <v>0</v>
      </c>
      <c r="H239" s="20">
        <v>0</v>
      </c>
      <c r="I239" s="109">
        <v>0</v>
      </c>
      <c r="J239" s="95">
        <v>0</v>
      </c>
    </row>
    <row r="240" spans="2:10" ht="19.5" customHeight="1" thickBot="1" x14ac:dyDescent="0.3">
      <c r="B240" s="71"/>
      <c r="C240" s="14" t="s">
        <v>248</v>
      </c>
      <c r="D240" s="4">
        <v>0</v>
      </c>
      <c r="E240" s="4">
        <v>0</v>
      </c>
      <c r="F240" s="4">
        <v>0</v>
      </c>
      <c r="G240" s="4">
        <v>0</v>
      </c>
      <c r="H240" s="20">
        <v>40000</v>
      </c>
      <c r="I240" s="109">
        <v>13390</v>
      </c>
      <c r="J240" s="95">
        <v>10000</v>
      </c>
    </row>
    <row r="241" spans="2:10" ht="33" customHeight="1" thickBot="1" x14ac:dyDescent="0.3">
      <c r="B241" s="71"/>
      <c r="C241" s="14" t="s">
        <v>83</v>
      </c>
      <c r="D241" s="4">
        <v>0</v>
      </c>
      <c r="E241" s="4">
        <v>0</v>
      </c>
      <c r="F241" s="4">
        <v>0</v>
      </c>
      <c r="G241" s="4">
        <v>0</v>
      </c>
      <c r="H241" s="20">
        <v>0</v>
      </c>
      <c r="I241" s="109">
        <v>0</v>
      </c>
      <c r="J241" s="95">
        <v>0</v>
      </c>
    </row>
    <row r="242" spans="2:10" ht="19.5" customHeight="1" thickBot="1" x14ac:dyDescent="0.3">
      <c r="B242" s="71">
        <v>711</v>
      </c>
      <c r="C242" s="14" t="s">
        <v>81</v>
      </c>
      <c r="D242" s="4">
        <v>0</v>
      </c>
      <c r="E242" s="4">
        <v>0</v>
      </c>
      <c r="F242" s="4">
        <v>0</v>
      </c>
      <c r="G242" s="4">
        <v>0</v>
      </c>
      <c r="H242" s="20">
        <v>0</v>
      </c>
      <c r="I242" s="109">
        <v>0</v>
      </c>
      <c r="J242" s="95">
        <v>0</v>
      </c>
    </row>
    <row r="243" spans="2:10" ht="33" customHeight="1" thickBot="1" x14ac:dyDescent="0.3">
      <c r="B243" s="71">
        <v>717</v>
      </c>
      <c r="C243" s="14" t="s">
        <v>230</v>
      </c>
      <c r="D243" s="4">
        <v>0</v>
      </c>
      <c r="E243" s="4">
        <v>0</v>
      </c>
      <c r="F243" s="4">
        <v>0</v>
      </c>
      <c r="G243" s="4">
        <v>0</v>
      </c>
      <c r="H243" s="20">
        <v>0</v>
      </c>
      <c r="I243" s="109">
        <v>0</v>
      </c>
      <c r="J243" s="95">
        <v>40000</v>
      </c>
    </row>
    <row r="244" spans="2:10" ht="19.5" customHeight="1" thickBot="1" x14ac:dyDescent="0.3">
      <c r="B244" s="73" t="s">
        <v>79</v>
      </c>
      <c r="C244" s="11" t="s">
        <v>197</v>
      </c>
      <c r="D244" s="212">
        <f t="shared" ref="D244:G244" si="122">SUM(D247)</f>
        <v>1141</v>
      </c>
      <c r="E244" s="212">
        <f t="shared" si="122"/>
        <v>0</v>
      </c>
      <c r="F244" s="212">
        <f t="shared" si="122"/>
        <v>0</v>
      </c>
      <c r="G244" s="212">
        <f t="shared" si="122"/>
        <v>0</v>
      </c>
      <c r="H244" s="22">
        <f>SUM(H245:H247)</f>
        <v>40000</v>
      </c>
      <c r="I244" s="112">
        <f t="shared" ref="I244:J244" si="123">SUM(I245:I247)</f>
        <v>0</v>
      </c>
      <c r="J244" s="98">
        <f t="shared" si="123"/>
        <v>0</v>
      </c>
    </row>
    <row r="245" spans="2:10" ht="19.5" customHeight="1" thickBot="1" x14ac:dyDescent="0.3">
      <c r="B245" s="206" t="s">
        <v>249</v>
      </c>
      <c r="C245" s="14" t="s">
        <v>250</v>
      </c>
      <c r="D245" s="133">
        <v>0</v>
      </c>
      <c r="E245" s="133">
        <v>0</v>
      </c>
      <c r="F245" s="133">
        <v>0</v>
      </c>
      <c r="G245" s="133">
        <v>0</v>
      </c>
      <c r="H245" s="22">
        <v>40000</v>
      </c>
      <c r="I245" s="113">
        <v>0</v>
      </c>
      <c r="J245" s="99">
        <v>0</v>
      </c>
    </row>
    <row r="246" spans="2:10" ht="19.5" customHeight="1" thickBot="1" x14ac:dyDescent="0.3">
      <c r="B246" s="206" t="s">
        <v>244</v>
      </c>
      <c r="C246" s="14" t="s">
        <v>91</v>
      </c>
      <c r="D246" s="133">
        <v>0</v>
      </c>
      <c r="E246" s="133">
        <v>0</v>
      </c>
      <c r="F246" s="133">
        <v>0</v>
      </c>
      <c r="G246" s="4">
        <v>200</v>
      </c>
      <c r="H246" s="23">
        <v>0</v>
      </c>
      <c r="I246" s="113">
        <v>0</v>
      </c>
      <c r="J246" s="99">
        <v>0</v>
      </c>
    </row>
    <row r="247" spans="2:10" ht="19.5" customHeight="1" thickBot="1" x14ac:dyDescent="0.3">
      <c r="B247" s="71">
        <v>713</v>
      </c>
      <c r="C247" s="14" t="s">
        <v>80</v>
      </c>
      <c r="D247" s="4">
        <v>1141</v>
      </c>
      <c r="E247" s="4">
        <v>0</v>
      </c>
      <c r="F247" s="4">
        <v>0</v>
      </c>
      <c r="G247" s="4">
        <v>0</v>
      </c>
      <c r="H247" s="20">
        <v>0</v>
      </c>
      <c r="I247" s="109">
        <v>0</v>
      </c>
      <c r="J247" s="95">
        <v>0</v>
      </c>
    </row>
    <row r="248" spans="2:10" ht="19.5" customHeight="1" thickBot="1" x14ac:dyDescent="0.3">
      <c r="B248" s="149"/>
      <c r="C248" s="136" t="s">
        <v>58</v>
      </c>
      <c r="D248" s="83">
        <f>D190+D194+D197+D199+D202+D207+D211+D216+D220+D227+D232+D236+D238+D244</f>
        <v>177773</v>
      </c>
      <c r="E248" s="83">
        <f>E190+E194+E197+E199+E202+E207+E211+E216+E220+E227+E232+E236+E238+E244</f>
        <v>425593</v>
      </c>
      <c r="F248" s="83">
        <f>F190+F194+F197+F199+F202+F207+F211+F216+F220+F227+F232+F236+F238+F244</f>
        <v>399106</v>
      </c>
      <c r="G248" s="83">
        <f>G190+G194+G197+G199+G202+G207+G211+G216+G220+G227+G236+G238+G244</f>
        <v>246399</v>
      </c>
      <c r="H248" s="84">
        <f t="shared" ref="H248:J248" si="124">H190+H194+H197+H199+H202+H207+H211+H216+H220+H227+H236+H238+H244</f>
        <v>317420</v>
      </c>
      <c r="I248" s="83">
        <f t="shared" si="124"/>
        <v>113390</v>
      </c>
      <c r="J248" s="83">
        <f t="shared" si="124"/>
        <v>80513</v>
      </c>
    </row>
    <row r="249" spans="2:10" ht="6" customHeight="1" thickBot="1" x14ac:dyDescent="0.3">
      <c r="B249" s="71"/>
      <c r="C249" s="12"/>
      <c r="D249" s="9"/>
      <c r="E249" s="9"/>
      <c r="F249" s="9"/>
      <c r="G249" s="9"/>
      <c r="H249" s="24"/>
      <c r="I249" s="171"/>
      <c r="J249" s="143"/>
    </row>
    <row r="250" spans="2:10" ht="19.5" customHeight="1" thickBot="1" x14ac:dyDescent="0.3">
      <c r="B250" s="151">
        <v>800</v>
      </c>
      <c r="C250" s="152" t="s">
        <v>201</v>
      </c>
      <c r="D250" s="153"/>
      <c r="E250" s="153"/>
      <c r="F250" s="153"/>
      <c r="G250" s="153"/>
      <c r="H250" s="154"/>
      <c r="I250" s="172"/>
      <c r="J250" s="155"/>
    </row>
    <row r="251" spans="2:10" ht="19.5" customHeight="1" thickBot="1" x14ac:dyDescent="0.3">
      <c r="B251" s="76">
        <v>10</v>
      </c>
      <c r="C251" s="12" t="s">
        <v>77</v>
      </c>
      <c r="D251" s="8">
        <f>SUM(D252:D253)</f>
        <v>75125</v>
      </c>
      <c r="E251" s="8">
        <f>SUM(E252:E253)</f>
        <v>13200</v>
      </c>
      <c r="F251" s="8">
        <f t="shared" ref="F251:J251" si="125">SUM(F252:F253)</f>
        <v>13200</v>
      </c>
      <c r="G251" s="8">
        <f t="shared" si="125"/>
        <v>85305</v>
      </c>
      <c r="H251" s="22">
        <f t="shared" si="125"/>
        <v>0</v>
      </c>
      <c r="I251" s="112">
        <f t="shared" si="125"/>
        <v>0</v>
      </c>
      <c r="J251" s="98">
        <f t="shared" si="125"/>
        <v>0</v>
      </c>
    </row>
    <row r="252" spans="2:10" ht="19.5" customHeight="1" thickBot="1" x14ac:dyDescent="0.3">
      <c r="B252" s="71">
        <v>819</v>
      </c>
      <c r="C252" s="17" t="s">
        <v>78</v>
      </c>
      <c r="D252" s="4">
        <v>32000</v>
      </c>
      <c r="E252" s="4">
        <v>0</v>
      </c>
      <c r="F252" s="4">
        <v>0</v>
      </c>
      <c r="G252" s="133">
        <v>0</v>
      </c>
      <c r="H252" s="22">
        <v>0</v>
      </c>
      <c r="I252" s="112">
        <v>0</v>
      </c>
      <c r="J252" s="98">
        <v>0</v>
      </c>
    </row>
    <row r="253" spans="2:10" ht="19.5" customHeight="1" thickBot="1" x14ac:dyDescent="0.3">
      <c r="B253" s="71">
        <v>821</v>
      </c>
      <c r="C253" s="14" t="s">
        <v>220</v>
      </c>
      <c r="D253" s="4">
        <v>43125</v>
      </c>
      <c r="E253" s="4">
        <v>13200</v>
      </c>
      <c r="F253" s="4">
        <v>13200</v>
      </c>
      <c r="G253" s="4">
        <v>85305</v>
      </c>
      <c r="H253" s="20">
        <v>0</v>
      </c>
      <c r="I253" s="109">
        <v>0</v>
      </c>
      <c r="J253" s="95">
        <v>0</v>
      </c>
    </row>
    <row r="254" spans="2:10" ht="19.5" customHeight="1" thickBot="1" x14ac:dyDescent="0.3">
      <c r="B254" s="156"/>
      <c r="C254" s="152" t="s">
        <v>196</v>
      </c>
      <c r="D254" s="157">
        <f>D251</f>
        <v>75125</v>
      </c>
      <c r="E254" s="157">
        <f t="shared" ref="E254:J254" si="126">E251</f>
        <v>13200</v>
      </c>
      <c r="F254" s="157">
        <f t="shared" si="126"/>
        <v>13200</v>
      </c>
      <c r="G254" s="157">
        <f t="shared" si="126"/>
        <v>85305</v>
      </c>
      <c r="H254" s="160">
        <f t="shared" si="126"/>
        <v>0</v>
      </c>
      <c r="I254" s="161">
        <f t="shared" si="126"/>
        <v>0</v>
      </c>
      <c r="J254" s="158">
        <f t="shared" si="126"/>
        <v>0</v>
      </c>
    </row>
    <row r="255" spans="2:10" ht="6" customHeight="1" thickBot="1" x14ac:dyDescent="0.3">
      <c r="B255" s="71"/>
      <c r="C255" s="12"/>
      <c r="D255" s="8"/>
      <c r="E255" s="8"/>
      <c r="F255" s="8"/>
      <c r="G255" s="8"/>
      <c r="H255" s="22"/>
      <c r="I255" s="110"/>
      <c r="J255" s="96"/>
    </row>
    <row r="256" spans="2:10" ht="19.5" customHeight="1" thickBot="1" x14ac:dyDescent="0.3">
      <c r="B256" s="70"/>
      <c r="C256" s="33" t="s">
        <v>210</v>
      </c>
      <c r="D256" s="134">
        <f t="shared" ref="D256:J256" si="127">D187+D248+D254</f>
        <v>2223044</v>
      </c>
      <c r="E256" s="134">
        <f t="shared" si="127"/>
        <v>2463345</v>
      </c>
      <c r="F256" s="134">
        <f t="shared" si="127"/>
        <v>2792841</v>
      </c>
      <c r="G256" s="134">
        <f t="shared" si="127"/>
        <v>3125323</v>
      </c>
      <c r="H256" s="134">
        <f t="shared" si="127"/>
        <v>2585688</v>
      </c>
      <c r="I256" s="134">
        <f t="shared" si="127"/>
        <v>2355946</v>
      </c>
      <c r="J256" s="134">
        <f t="shared" si="127"/>
        <v>2399796</v>
      </c>
    </row>
    <row r="257" spans="2:10" ht="12" customHeight="1" thickBot="1" x14ac:dyDescent="0.3">
      <c r="B257" s="71"/>
      <c r="C257" s="150"/>
      <c r="D257" s="7"/>
      <c r="E257" s="7"/>
      <c r="F257" s="7"/>
      <c r="G257" s="7"/>
      <c r="H257" s="21"/>
      <c r="I257" s="110"/>
      <c r="J257" s="96"/>
    </row>
    <row r="258" spans="2:10" ht="19.5" customHeight="1" thickBot="1" x14ac:dyDescent="0.3">
      <c r="B258" s="71"/>
      <c r="C258" s="11" t="s">
        <v>212</v>
      </c>
      <c r="D258" s="7">
        <f>(PRÍJMY!D65+PRÍJMY!D51)-(D248+D187)</f>
        <v>70055</v>
      </c>
      <c r="E258" s="7">
        <f>(PRÍJMY!E65+PRÍJMY!E51)-(E248+E187)</f>
        <v>163807</v>
      </c>
      <c r="F258" s="7">
        <f>(PRÍJMY!F65+PRÍJMY!F51)-(F248+F187)</f>
        <v>-187651</v>
      </c>
      <c r="G258" s="7">
        <f>(PRÍJMY!G65+PRÍJMY!G51)-(G248+G187)</f>
        <v>13065</v>
      </c>
      <c r="H258" s="21">
        <f>(PRÍJMY!H65+PRÍJMY!H51)-(H248+H187)</f>
        <v>-122400</v>
      </c>
      <c r="I258" s="110">
        <f>(PRÍJMY!I65+PRÍJMY!I51)-(I248+I187)</f>
        <v>0</v>
      </c>
      <c r="J258" s="21">
        <f>(PRÍJMY!J65+PRÍJMY!J51)-(J248+J187)</f>
        <v>0</v>
      </c>
    </row>
    <row r="259" spans="2:10" ht="19.5" customHeight="1" thickBot="1" x14ac:dyDescent="0.3">
      <c r="B259" s="71"/>
      <c r="C259" s="11" t="s">
        <v>213</v>
      </c>
      <c r="D259" s="7">
        <f>PRÍJMY!D79-VÝDAVKY!D256</f>
        <v>139503</v>
      </c>
      <c r="E259" s="7">
        <f>PRÍJMY!E79-VÝDAVKY!E256</f>
        <v>341121.78000000026</v>
      </c>
      <c r="F259" s="7">
        <f>PRÍJMY!F79-VÝDAVKY!F256</f>
        <v>0</v>
      </c>
      <c r="G259" s="7">
        <f>PRÍJMY!G79-VÝDAVKY!G256</f>
        <v>326521</v>
      </c>
      <c r="H259" s="21">
        <f>PRÍJMY!H79-VÝDAVKY!H256</f>
        <v>0</v>
      </c>
      <c r="I259" s="7">
        <f>PRÍJMY!I79-VÝDAVKY!I256</f>
        <v>0</v>
      </c>
      <c r="J259" s="7">
        <f>PRÍJMY!J79-VÝDAVKY!J256</f>
        <v>0</v>
      </c>
    </row>
    <row r="260" spans="2:10" ht="19.5" customHeight="1" x14ac:dyDescent="0.25"/>
    <row r="261" spans="2:10" ht="19.5" customHeight="1" x14ac:dyDescent="0.25">
      <c r="B261" s="203" t="s">
        <v>239</v>
      </c>
      <c r="C261" s="201"/>
      <c r="D261" s="204" t="s">
        <v>234</v>
      </c>
      <c r="E261" s="202"/>
      <c r="F261" s="202"/>
      <c r="G261" s="284" t="s">
        <v>259</v>
      </c>
      <c r="H261" s="284"/>
      <c r="I261" s="284"/>
      <c r="J261" s="284"/>
    </row>
    <row r="262" spans="2:10" ht="19.5" customHeight="1" x14ac:dyDescent="0.25"/>
    <row r="263" spans="2:10" ht="19.5" customHeight="1" x14ac:dyDescent="0.25"/>
    <row r="264" spans="2:10" ht="19.5" customHeight="1" x14ac:dyDescent="0.25"/>
  </sheetData>
  <mergeCells count="98">
    <mergeCell ref="G261:J261"/>
    <mergeCell ref="B9:B10"/>
    <mergeCell ref="B225:B226"/>
    <mergeCell ref="F225:G225"/>
    <mergeCell ref="H225:J225"/>
    <mergeCell ref="F77:G77"/>
    <mergeCell ref="H77:J77"/>
    <mergeCell ref="F154:G154"/>
    <mergeCell ref="H154:J154"/>
    <mergeCell ref="B154:B155"/>
    <mergeCell ref="B77:B78"/>
    <mergeCell ref="B117:B118"/>
    <mergeCell ref="B111:B112"/>
    <mergeCell ref="D111:D112"/>
    <mergeCell ref="E111:E112"/>
    <mergeCell ref="F111:F112"/>
    <mergeCell ref="B97:B98"/>
    <mergeCell ref="C5:G5"/>
    <mergeCell ref="F9:G9"/>
    <mergeCell ref="H211:H212"/>
    <mergeCell ref="I211:I212"/>
    <mergeCell ref="B104:B105"/>
    <mergeCell ref="D97:D98"/>
    <mergeCell ref="E97:E98"/>
    <mergeCell ref="F97:F98"/>
    <mergeCell ref="G97:G98"/>
    <mergeCell ref="H9:J9"/>
    <mergeCell ref="D92:D95"/>
    <mergeCell ref="E92:E95"/>
    <mergeCell ref="G92:G95"/>
    <mergeCell ref="H92:H95"/>
    <mergeCell ref="G81:G82"/>
    <mergeCell ref="J211:J212"/>
    <mergeCell ref="B7:J7"/>
    <mergeCell ref="I124:I125"/>
    <mergeCell ref="J124:J125"/>
    <mergeCell ref="H124:H125"/>
    <mergeCell ref="H111:H112"/>
    <mergeCell ref="I111:I112"/>
    <mergeCell ref="J111:J112"/>
    <mergeCell ref="G117:G118"/>
    <mergeCell ref="H117:H118"/>
    <mergeCell ref="I117:I118"/>
    <mergeCell ref="J117:J118"/>
    <mergeCell ref="D104:D105"/>
    <mergeCell ref="E104:E105"/>
    <mergeCell ref="F104:F105"/>
    <mergeCell ref="G104:G105"/>
    <mergeCell ref="B1:G1"/>
    <mergeCell ref="C3:G3"/>
    <mergeCell ref="B207:B208"/>
    <mergeCell ref="B211:B212"/>
    <mergeCell ref="D211:D212"/>
    <mergeCell ref="E211:E212"/>
    <mergeCell ref="F211:F212"/>
    <mergeCell ref="G211:G212"/>
    <mergeCell ref="B124:B125"/>
    <mergeCell ref="D124:D125"/>
    <mergeCell ref="E124:E125"/>
    <mergeCell ref="F124:F125"/>
    <mergeCell ref="G124:G125"/>
    <mergeCell ref="D117:D118"/>
    <mergeCell ref="E117:E118"/>
    <mergeCell ref="F117:F118"/>
    <mergeCell ref="B81:B82"/>
    <mergeCell ref="B87:B88"/>
    <mergeCell ref="B92:B95"/>
    <mergeCell ref="F92:F95"/>
    <mergeCell ref="C92:C95"/>
    <mergeCell ref="J81:J82"/>
    <mergeCell ref="D87:D88"/>
    <mergeCell ref="E87:E88"/>
    <mergeCell ref="F87:F88"/>
    <mergeCell ref="G87:G88"/>
    <mergeCell ref="H87:H88"/>
    <mergeCell ref="I87:I88"/>
    <mergeCell ref="J87:J88"/>
    <mergeCell ref="D81:D82"/>
    <mergeCell ref="E81:E82"/>
    <mergeCell ref="F81:F82"/>
    <mergeCell ref="H81:H82"/>
    <mergeCell ref="I81:I82"/>
    <mergeCell ref="D207:D208"/>
    <mergeCell ref="E207:E208"/>
    <mergeCell ref="F207:F208"/>
    <mergeCell ref="G207:G208"/>
    <mergeCell ref="H207:H208"/>
    <mergeCell ref="I207:I208"/>
    <mergeCell ref="J207:J208"/>
    <mergeCell ref="J92:J95"/>
    <mergeCell ref="I97:I98"/>
    <mergeCell ref="I92:I95"/>
    <mergeCell ref="G111:G112"/>
    <mergeCell ref="J97:J98"/>
    <mergeCell ref="H104:H105"/>
    <mergeCell ref="I104:I105"/>
    <mergeCell ref="J104:J105"/>
    <mergeCell ref="H97:H98"/>
  </mergeCells>
  <pageMargins left="0.55118110236220474" right="0.51181102362204722" top="0.35433070866141736" bottom="0.55118110236220474" header="0.31496062992125984" footer="0.31496062992125984"/>
  <pageSetup paperSize="8" scale="82" fitToHeight="4" orientation="portrait" r:id="rId1"/>
  <headerFooter>
    <oddFooter>Strana &amp;P z &amp;N</oddFooter>
  </headerFooter>
  <rowBreaks count="2" manualBreakCount="2">
    <brk id="76" max="9" man="1"/>
    <brk id="224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PRÍJMY</vt:lpstr>
      <vt:lpstr>VÝDAVKY</vt:lpstr>
      <vt:lpstr>VÝDAVKY!Oblasť_tlače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Používateľ systému Windows</dc:creator>
  <cp:lastModifiedBy>OSSKP Divín</cp:lastModifiedBy>
  <cp:lastPrinted>2023-12-06T09:45:31Z</cp:lastPrinted>
  <dcterms:created xsi:type="dcterms:W3CDTF">2022-12-03T19:14:15Z</dcterms:created>
  <dcterms:modified xsi:type="dcterms:W3CDTF">2023-12-06T11:17:16Z</dcterms:modified>
  <cp:contentStatus>Finálna verzia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