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Rekapitulácia stavby" sheetId="1" r:id="rId1"/>
    <sheet name="SO 01 - Pamatnik" sheetId="2" r:id="rId2"/>
  </sheets>
  <definedNames>
    <definedName name="_xlnm._FilterDatabase" localSheetId="1" hidden="1">'SO 01 - Pamatnik'!$C$115:$K$156</definedName>
    <definedName name="_xlnm.Print_Titles" localSheetId="0">'Rekapitulácia stavby'!$92:$92</definedName>
    <definedName name="_xlnm.Print_Titles" localSheetId="1">'SO 01 - Pamatnik'!$115:$115</definedName>
    <definedName name="_xlnm.Print_Area" localSheetId="0">'Rekapitulácia stavby'!$D$4:$AO$76,'Rekapitulácia stavby'!$C$82:$AQ$96</definedName>
    <definedName name="_xlnm.Print_Area" localSheetId="1">'SO 01 - Pamatnik'!$C$4:$J$76,'SO 01 - Pamatnik'!$C$82:$J$97,'SO 01 - Pamatnik'!$C$103:$J$156</definedName>
  </definedNames>
  <calcPr calcId="145621" iterateCount="1"/>
</workbook>
</file>

<file path=xl/calcChain.xml><?xml version="1.0" encoding="utf-8"?>
<calcChain xmlns="http://schemas.openxmlformats.org/spreadsheetml/2006/main">
  <c r="J118" i="2" l="1"/>
  <c r="J147" i="2"/>
  <c r="BJ147" i="2"/>
  <c r="J144" i="2"/>
  <c r="BJ144" i="2"/>
  <c r="J137" i="2"/>
  <c r="J138" i="2"/>
  <c r="J146" i="2"/>
  <c r="BJ146" i="2"/>
  <c r="J145" i="2"/>
  <c r="BJ145" i="2"/>
  <c r="J143" i="2"/>
  <c r="BJ143" i="2"/>
  <c r="J142" i="2"/>
  <c r="BJ142" i="2"/>
  <c r="J141" i="2"/>
  <c r="BJ141" i="2"/>
  <c r="E87" i="2" l="1"/>
  <c r="J37" i="2" l="1"/>
  <c r="J36" i="2"/>
  <c r="AY95" i="1" s="1"/>
  <c r="J35" i="2"/>
  <c r="AX95" i="1" s="1"/>
  <c r="BH156" i="2"/>
  <c r="BG156" i="2"/>
  <c r="BF156" i="2"/>
  <c r="BD156" i="2"/>
  <c r="T156" i="2"/>
  <c r="R156" i="2"/>
  <c r="P156" i="2"/>
  <c r="BH154" i="2"/>
  <c r="BG154" i="2"/>
  <c r="BF154" i="2"/>
  <c r="BD154" i="2"/>
  <c r="T154" i="2"/>
  <c r="R154" i="2"/>
  <c r="P154" i="2"/>
  <c r="BH153" i="2"/>
  <c r="BG153" i="2"/>
  <c r="BF153" i="2"/>
  <c r="BD153" i="2"/>
  <c r="T153" i="2"/>
  <c r="R153" i="2"/>
  <c r="P153" i="2"/>
  <c r="BH152" i="2"/>
  <c r="BG152" i="2"/>
  <c r="BF152" i="2"/>
  <c r="BD152" i="2"/>
  <c r="T152" i="2"/>
  <c r="R152" i="2"/>
  <c r="P152" i="2"/>
  <c r="BH151" i="2"/>
  <c r="BG151" i="2"/>
  <c r="BF151" i="2"/>
  <c r="BD151" i="2"/>
  <c r="T151" i="2"/>
  <c r="R151" i="2"/>
  <c r="P151" i="2"/>
  <c r="BH150" i="2"/>
  <c r="BG150" i="2"/>
  <c r="BF150" i="2"/>
  <c r="BD150" i="2"/>
  <c r="T150" i="2"/>
  <c r="R150" i="2"/>
  <c r="P150" i="2"/>
  <c r="BH140" i="2"/>
  <c r="BG140" i="2"/>
  <c r="BF140" i="2"/>
  <c r="BD140" i="2"/>
  <c r="T140" i="2"/>
  <c r="R140" i="2"/>
  <c r="P140" i="2"/>
  <c r="BH128" i="2"/>
  <c r="BG128" i="2"/>
  <c r="BF128" i="2"/>
  <c r="BD128" i="2"/>
  <c r="T128" i="2"/>
  <c r="R128" i="2"/>
  <c r="P128" i="2"/>
  <c r="BH127" i="2"/>
  <c r="BG127" i="2"/>
  <c r="BF127" i="2"/>
  <c r="BD127" i="2"/>
  <c r="T127" i="2"/>
  <c r="R127" i="2"/>
  <c r="P127" i="2"/>
  <c r="BH126" i="2"/>
  <c r="BG126" i="2"/>
  <c r="BF126" i="2"/>
  <c r="BD126" i="2"/>
  <c r="T126" i="2"/>
  <c r="R126" i="2"/>
  <c r="P126" i="2"/>
  <c r="BH125" i="2"/>
  <c r="BG125" i="2"/>
  <c r="BF125" i="2"/>
  <c r="BD125" i="2"/>
  <c r="T125" i="2"/>
  <c r="R125" i="2"/>
  <c r="P125" i="2"/>
  <c r="BH124" i="2"/>
  <c r="BG124" i="2"/>
  <c r="BF124" i="2"/>
  <c r="BD124" i="2"/>
  <c r="T124" i="2"/>
  <c r="R124" i="2"/>
  <c r="P124" i="2"/>
  <c r="BH123" i="2"/>
  <c r="BG123" i="2"/>
  <c r="BF123" i="2"/>
  <c r="BD123" i="2"/>
  <c r="T123" i="2"/>
  <c r="R123" i="2"/>
  <c r="P123" i="2"/>
  <c r="BH122" i="2"/>
  <c r="BG122" i="2"/>
  <c r="BF122" i="2"/>
  <c r="BD122" i="2"/>
  <c r="T122" i="2"/>
  <c r="R122" i="2"/>
  <c r="P122" i="2"/>
  <c r="BH121" i="2"/>
  <c r="BG121" i="2"/>
  <c r="BF121" i="2"/>
  <c r="BD121" i="2"/>
  <c r="T121" i="2"/>
  <c r="R121" i="2"/>
  <c r="P121" i="2"/>
  <c r="BH120" i="2"/>
  <c r="BG120" i="2"/>
  <c r="BF120" i="2"/>
  <c r="BD120" i="2"/>
  <c r="T120" i="2"/>
  <c r="R120" i="2"/>
  <c r="P120" i="2"/>
  <c r="BH119" i="2"/>
  <c r="BG119" i="2"/>
  <c r="BF119" i="2"/>
  <c r="BD119" i="2"/>
  <c r="T119" i="2"/>
  <c r="R119" i="2"/>
  <c r="P119" i="2"/>
  <c r="F112" i="2"/>
  <c r="F110" i="2"/>
  <c r="E108" i="2"/>
  <c r="F91" i="2"/>
  <c r="F89" i="2"/>
  <c r="J24" i="2"/>
  <c r="E24" i="2"/>
  <c r="J113" i="2" s="1"/>
  <c r="J23" i="2"/>
  <c r="J18" i="2"/>
  <c r="E18" i="2"/>
  <c r="F113" i="2" s="1"/>
  <c r="J17" i="2"/>
  <c r="E7" i="2"/>
  <c r="E106" i="2" s="1"/>
  <c r="L90" i="1"/>
  <c r="AM90" i="1"/>
  <c r="L89" i="1"/>
  <c r="AM87" i="1"/>
  <c r="L87" i="1"/>
  <c r="L85" i="1"/>
  <c r="L84" i="1"/>
  <c r="J156" i="2"/>
  <c r="J134" i="2"/>
  <c r="J154" i="2"/>
  <c r="BJ153" i="2"/>
  <c r="J152" i="2"/>
  <c r="AS94" i="1"/>
  <c r="BJ156" i="2"/>
  <c r="J132" i="2"/>
  <c r="J130" i="2"/>
  <c r="BJ152" i="2"/>
  <c r="J151" i="2"/>
  <c r="BJ150" i="2"/>
  <c r="BJ128" i="2"/>
  <c r="BJ127" i="2"/>
  <c r="J127" i="2"/>
  <c r="BJ126" i="2"/>
  <c r="J126" i="2"/>
  <c r="BJ125" i="2"/>
  <c r="J125" i="2"/>
  <c r="BJ124" i="2"/>
  <c r="J124" i="2"/>
  <c r="BJ123" i="2"/>
  <c r="J123" i="2"/>
  <c r="BJ122" i="2"/>
  <c r="J122" i="2"/>
  <c r="BJ121" i="2"/>
  <c r="J121" i="2"/>
  <c r="BJ120" i="2"/>
  <c r="J120" i="2"/>
  <c r="BJ119" i="2"/>
  <c r="J119" i="2"/>
  <c r="J133" i="2"/>
  <c r="J131" i="2"/>
  <c r="BJ154" i="2"/>
  <c r="J153" i="2"/>
  <c r="BJ151" i="2"/>
  <c r="J150" i="2"/>
  <c r="BJ140" i="2"/>
  <c r="J128" i="2"/>
  <c r="J116" i="2" l="1"/>
  <c r="J110" i="2"/>
  <c r="J89" i="2"/>
  <c r="BJ116" i="2"/>
  <c r="P116" i="2"/>
  <c r="AU95" i="1" s="1"/>
  <c r="AU94" i="1" s="1"/>
  <c r="R116" i="2"/>
  <c r="T116" i="2"/>
  <c r="E85" i="2"/>
  <c r="F92" i="2"/>
  <c r="BE119" i="2"/>
  <c r="BE128" i="2"/>
  <c r="BE151" i="2"/>
  <c r="BE154" i="2"/>
  <c r="J92" i="2"/>
  <c r="BE120" i="2"/>
  <c r="BE121" i="2"/>
  <c r="BE122" i="2"/>
  <c r="BE123" i="2"/>
  <c r="BE124" i="2"/>
  <c r="BE125" i="2"/>
  <c r="BE126" i="2"/>
  <c r="BE127" i="2"/>
  <c r="BE140" i="2"/>
  <c r="BE156" i="2"/>
  <c r="BE150" i="2"/>
  <c r="BE152" i="2"/>
  <c r="BE153" i="2"/>
  <c r="F33" i="2"/>
  <c r="AZ95" i="1" s="1"/>
  <c r="AZ94" i="1" s="1"/>
  <c r="W29" i="1" s="1"/>
  <c r="F36" i="2"/>
  <c r="BC95" i="1" s="1"/>
  <c r="BC94" i="1" s="1"/>
  <c r="W32" i="1" s="1"/>
  <c r="F37" i="2"/>
  <c r="BD95" i="1" s="1"/>
  <c r="BD94" i="1" s="1"/>
  <c r="W33" i="1" s="1"/>
  <c r="J33" i="2"/>
  <c r="AV95" i="1" s="1"/>
  <c r="F35" i="2"/>
  <c r="BB95" i="1" s="1"/>
  <c r="BB94" i="1" s="1"/>
  <c r="W31" i="1" s="1"/>
  <c r="J96" i="2" l="1"/>
  <c r="J30" i="2"/>
  <c r="J34" i="2" s="1"/>
  <c r="AV94" i="1"/>
  <c r="AX94" i="1"/>
  <c r="AY94" i="1"/>
  <c r="BA95" i="1"/>
  <c r="BA94" i="1" s="1"/>
  <c r="W30" i="1" s="1"/>
  <c r="AG95" i="1" l="1"/>
  <c r="AG94" i="1" s="1"/>
  <c r="AW95" i="1"/>
  <c r="AT95" i="1" s="1"/>
  <c r="AW94" i="1"/>
  <c r="AK30" i="1" s="1"/>
  <c r="J39" i="2" l="1"/>
  <c r="AK26" i="1"/>
  <c r="AN94" i="1"/>
  <c r="AN95" i="1"/>
  <c r="AT94" i="1"/>
  <c r="AK29" i="1" l="1"/>
  <c r="AK35" i="1" s="1"/>
</calcChain>
</file>

<file path=xl/sharedStrings.xml><?xml version="1.0" encoding="utf-8"?>
<sst xmlns="http://schemas.openxmlformats.org/spreadsheetml/2006/main" count="524" uniqueCount="200">
  <si>
    <t>Export Komplet</t>
  </si>
  <si>
    <t/>
  </si>
  <si>
    <t>2.0</t>
  </si>
  <si>
    <t>False</t>
  </si>
  <si>
    <t>{abab7414-b4a4-4b52-82a4-1bf1358d51c6}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</si>
  <si>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</si>
  <si>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</si>
  <si>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</si>
  <si>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</si>
  <si>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</si>
  <si>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</si>
  <si>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324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</si>
  <si>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</si>
  <si>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</si>
  <si>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</si>
  <si>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</si>
  <si>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</si>
  <si>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</si>
  <si>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</si>
  <si>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</si>
  <si>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</si>
  <si>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</si>
  <si>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</si>
  <si>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</si>
  <si>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</si>
  <si>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</si>
  <si>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</si>
  <si>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</si>
  <si>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</si>
  <si>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</si>
  <si>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</si>
  <si>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</si>
  <si>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</si>
  <si>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</si>
  <si>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</si>
  <si>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</si>
  <si>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</si>
  <si>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</si>
  <si>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</si>
  <si>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</si>
  <si>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</si>
  <si>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</si>
  <si>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</si>
  <si>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</si>
  <si>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</si>
  <si>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</si>
  <si>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</si>
  <si>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</si>
  <si>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</si>
  <si>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</si>
  <si>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</si>
  <si>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</si>
  <si>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</si>
  <si>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</si>
  <si>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</si>
  <si>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</si>
  <si>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</si>
  <si>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</si>
  <si>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</si>
  <si>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</si>
  <si>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</si>
  <si>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</si>
  <si>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</si>
  <si>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</si>
  <si>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</si>
  <si>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</si>
  <si>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</si>
  <si>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</si>
  <si>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</si>
  <si>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</si>
  <si>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</si>
  <si>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</si>
  <si>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</si>
  <si>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</t>
  </si>
  <si>
    <t>1</t>
  </si>
  <si>
    <t>{ebe78c8f-5b18-4b33-9e01-a5ebd4b77f29}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</si>
  <si>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</si>
  <si>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</si>
  <si>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</si>
  <si>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</si>
  <si>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</si>
  <si>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</si>
  <si>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</si>
  <si>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</si>
  <si>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</si>
  <si>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</si>
  <si>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</si>
  <si>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</si>
  <si>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</si>
  <si>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</si>
  <si>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</si>
  <si>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</si>
  <si>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</si>
  <si>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</si>
  <si>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</si>
  <si>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</si>
  <si>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Pol1</t>
  </si>
  <si>
    <t>ks</t>
  </si>
  <si>
    <t>32</t>
  </si>
  <si>
    <t>ROZPOCET</t>
  </si>
  <si>
    <t>2</t>
  </si>
  <si>
    <t>16</t>
  </si>
  <si>
    <t>Pol2</t>
  </si>
  <si>
    <t>4</t>
  </si>
  <si>
    <t>Pol3</t>
  </si>
  <si>
    <t>6</t>
  </si>
  <si>
    <t>Pol4</t>
  </si>
  <si>
    <t>8</t>
  </si>
  <si>
    <t>Pol5</t>
  </si>
  <si>
    <t>10</t>
  </si>
  <si>
    <t>Pol6</t>
  </si>
  <si>
    <t>12</t>
  </si>
  <si>
    <t>Pol7</t>
  </si>
  <si>
    <t>14</t>
  </si>
  <si>
    <t>Pol8</t>
  </si>
  <si>
    <t>m2</t>
  </si>
  <si>
    <t>K</t>
  </si>
  <si>
    <t>Pol9</t>
  </si>
  <si>
    <t>hod</t>
  </si>
  <si>
    <t>18</t>
  </si>
  <si>
    <t>Pol10</t>
  </si>
  <si>
    <t>Pol11</t>
  </si>
  <si>
    <t>22</t>
  </si>
  <si>
    <t>Pol12</t>
  </si>
  <si>
    <t>Pol13</t>
  </si>
  <si>
    <t>26</t>
  </si>
  <si>
    <t>Pol14</t>
  </si>
  <si>
    <t>28</t>
  </si>
  <si>
    <t>Pol15</t>
  </si>
  <si>
    <t>30</t>
  </si>
  <si>
    <t>Pol16</t>
  </si>
  <si>
    <t>Pol17</t>
  </si>
  <si>
    <t>34</t>
  </si>
  <si>
    <t>Pol18</t>
  </si>
  <si>
    <t>36</t>
  </si>
  <si>
    <t>Pol19</t>
  </si>
  <si>
    <t>Pol20</t>
  </si>
  <si>
    <t>Pol21</t>
  </si>
  <si>
    <t>Pol22</t>
  </si>
  <si>
    <t>Pol23</t>
  </si>
  <si>
    <t>Pol24</t>
  </si>
  <si>
    <t>48</t>
  </si>
  <si>
    <t>Pol25</t>
  </si>
  <si>
    <t>Pol26</t>
  </si>
  <si>
    <t>Pol27</t>
  </si>
  <si>
    <t>Pol28</t>
  </si>
  <si>
    <t>Pol29</t>
  </si>
  <si>
    <t>Pol30</t>
  </si>
  <si>
    <t>Pol31</t>
  </si>
  <si>
    <t>komplet</t>
  </si>
  <si>
    <t xml:space="preserve">COBRA BAUART, s.r.o., Karpatské námestie 10A, 831 06 Bratislava </t>
  </si>
  <si>
    <t xml:space="preserve">COBRA BAUART, s.r.o.,  Bratislava </t>
  </si>
  <si>
    <t>SK2022709282</t>
  </si>
  <si>
    <t>Rekonštrukcia pamätníka SNP v obci Divín</t>
  </si>
  <si>
    <t>Divín, Námestie mieru, časť parku, parcela č. 1310 C-KN</t>
  </si>
  <si>
    <t>Obec Divín, Námestie mieru 654/3, 985 52 Divín</t>
  </si>
  <si>
    <t>00 316 041</t>
  </si>
  <si>
    <t>Pamätník SNP v obci Divín</t>
  </si>
  <si>
    <t>SO 01 - Pamätník SNP v obci Divín</t>
  </si>
  <si>
    <t>Doprava a ostatná réžia</t>
  </si>
  <si>
    <t xml:space="preserve">Odstránenie existujúceho zábradlia </t>
  </si>
  <si>
    <t xml:space="preserve">Odstránenie nečistôt na existujúcom múriku </t>
  </si>
  <si>
    <t>Kotvenie navýšeného múrika do existujúceho oceľovými kotvami</t>
  </si>
  <si>
    <t>Zhotovenie rohovníkov</t>
  </si>
  <si>
    <t xml:space="preserve">Zhotovenie lepidlo, sieťka </t>
  </si>
  <si>
    <t>m</t>
  </si>
  <si>
    <t>Zhotovenie penetrácie a mozaikovej omietky hr.1,5 mm</t>
  </si>
  <si>
    <t>Odstránenie existujúcej mramorovej dlažby</t>
  </si>
  <si>
    <t>Rekonštrukcia podkladovej betonovej dosky</t>
  </si>
  <si>
    <t>Zhotovenie penetrácie existujúcej betónovej dosky</t>
  </si>
  <si>
    <t>Zhotovenie hydroizolácie podklad.dosky na báze cementu</t>
  </si>
  <si>
    <t>Zhotovenie parapetu, leštená žula</t>
  </si>
  <si>
    <t>Zhotovenie krycej dosky múrika, leštená žula</t>
  </si>
  <si>
    <t xml:space="preserve">Pílenie, leštenie existujúcich materiálov zo žuly </t>
  </si>
  <si>
    <t>Obrubník parkový sivý (1000x200x50)</t>
  </si>
  <si>
    <t>Zámková dlažba sivá (100x200x60)</t>
  </si>
  <si>
    <t>Výkop pre osadenie obrubníka</t>
  </si>
  <si>
    <t>Osadenie betónového obrubníka do betónového lôžka</t>
  </si>
  <si>
    <t>Položenie zámkovej dlažby (100x200x60)</t>
  </si>
  <si>
    <t xml:space="preserve">Zhotovenie navýšenia múriku oplotenia z debniacich tvárnic (250x250x500) </t>
  </si>
  <si>
    <t>plech - platňa hr. 5 mm, rozmer: 2000 x 1000</t>
  </si>
  <si>
    <t>pálenie formy - štátny znak do rozmeru 80 x 80</t>
  </si>
  <si>
    <t>odmastenie, farbenie, nátery vrátane materiálu</t>
  </si>
  <si>
    <t>Výroba a montáž kovaného oplotenia</t>
  </si>
  <si>
    <t>Výroba súčastí a dielcov kovaného oplotenia</t>
  </si>
  <si>
    <t>Dodanie a montáž kovaného oplotenia</t>
  </si>
  <si>
    <t>Materiál na kované oplotenie</t>
  </si>
  <si>
    <t>Kamenárske práce</t>
  </si>
  <si>
    <t>jakel - rozmer: 80 x 80, hr. steny: 3 mm</t>
  </si>
  <si>
    <t>jakel - rozmer: 100 x 100, hr. steny: 4 mm</t>
  </si>
  <si>
    <t>plný profil - 10 x 10 (výroba reťazových ok)</t>
  </si>
  <si>
    <t>M+P</t>
  </si>
  <si>
    <t>P</t>
  </si>
  <si>
    <t>P+M</t>
  </si>
  <si>
    <t>Stavebné práce</t>
  </si>
  <si>
    <t xml:space="preserve">COBRA BAUART, s.r.o., Bratislava </t>
  </si>
  <si>
    <t>Zhotovenie vonkajších schodov, protišmyková žula</t>
  </si>
  <si>
    <t>Zhotovenie vonkajšej dlažby, protišmyková žula</t>
  </si>
  <si>
    <t xml:space="preserve">výroba písmen na teleso pamätníka - v: 50, h: 5  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</si>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</sst>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&quot; &quot;[$Sk-41B];[Red]&quot;-&quot;#,##0.00&quot; &quot;[$Sk-41B]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1"/>
      <charset val="238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10"/>
      <color rgb="FF006600"/>
      <name val="Arial1"/>
      <charset val="238"/>
    </font>
    <font>
      <b/>
      <i/>
      <sz val="16"/>
      <color theme="1"/>
      <name val="Arial1"/>
      <charset val="238"/>
    </font>
    <font>
      <b/>
      <sz val="24"/>
      <color rgb="FF000000"/>
      <name val="Arial1"/>
      <charset val="238"/>
    </font>
    <font>
      <sz val="18"/>
      <color rgb="FF000000"/>
      <name val="Arial1"/>
      <charset val="238"/>
    </font>
    <font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0"/>
      <color rgb="FF996600"/>
      <name val="Arial1"/>
      <charset val="238"/>
    </font>
    <font>
      <sz val="10"/>
      <color rgb="FF333333"/>
      <name val="Arial1"/>
      <charset val="238"/>
    </font>
    <font>
      <b/>
      <i/>
      <u/>
      <sz val="11"/>
      <color theme="1"/>
      <name val="Arial1"/>
      <charset val="238"/>
    </font>
    <font>
      <b/>
      <i/>
      <u/>
      <sz val="10"/>
      <color rgb="FF000000"/>
      <name val="Arial1"/>
      <charset val="238"/>
    </font>
    <font>
      <sz val="9"/>
      <name val="Arial CE"/>
      <charset val="238"/>
    </font>
    <font>
      <sz val="10"/>
      <name val="Arial1"/>
      <charset val="238"/>
    </font>
    <font>
      <b/>
      <sz val="9"/>
      <name val="Arial CE"/>
      <charset val="238"/>
    </font>
    <font>
      <b/>
      <sz val="10"/>
      <name val="Arial1"/>
      <charset val="238"/>
    </font>
    <font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28" fillId="0" borderId="0" applyNumberFormat="0" applyFill="0" applyBorder="0" applyAlignment="0" applyProtection="0"/>
    <xf numFmtId="0" fontId="29" fillId="0" borderId="0"/>
    <xf numFmtId="0" fontId="30" fillId="0" borderId="0"/>
    <xf numFmtId="0" fontId="31" fillId="5" borderId="0"/>
    <xf numFmtId="0" fontId="31" fillId="6" borderId="0"/>
    <xf numFmtId="0" fontId="30" fillId="7" borderId="0"/>
    <xf numFmtId="0" fontId="32" fillId="8" borderId="0"/>
    <xf numFmtId="0" fontId="33" fillId="9" borderId="0"/>
    <xf numFmtId="0" fontId="34" fillId="0" borderId="0"/>
    <xf numFmtId="0" fontId="35" fillId="10" borderId="0"/>
    <xf numFmtId="0" fontId="36" fillId="0" borderId="0">
      <alignment horizontal="center"/>
    </xf>
    <xf numFmtId="0" fontId="37" fillId="0" borderId="0"/>
    <xf numFmtId="0" fontId="38" fillId="0" borderId="0"/>
    <xf numFmtId="0" fontId="39" fillId="0" borderId="0"/>
    <xf numFmtId="0" fontId="36" fillId="0" borderId="0">
      <alignment horizontal="center" textRotation="90"/>
    </xf>
    <xf numFmtId="0" fontId="40" fillId="0" borderId="0"/>
    <xf numFmtId="0" fontId="41" fillId="11" borderId="0"/>
    <xf numFmtId="0" fontId="42" fillId="11" borderId="22"/>
    <xf numFmtId="0" fontId="43" fillId="0" borderId="0"/>
    <xf numFmtId="0" fontId="44" fillId="0" borderId="0"/>
    <xf numFmtId="168" fontId="43" fillId="0" borderId="0"/>
    <xf numFmtId="0" fontId="29" fillId="0" borderId="0"/>
    <xf numFmtId="0" fontId="29" fillId="0" borderId="0"/>
    <xf numFmtId="0" fontId="32" fillId="0" borderId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6" fillId="0" borderId="0" xfId="0" applyNumberFormat="1" applyFont="1" applyAlignment="1"/>
    <xf numFmtId="166" fontId="24" fillId="0" borderId="12" xfId="0" applyNumberFormat="1" applyFont="1" applyBorder="1" applyAlignment="1"/>
    <xf numFmtId="166" fontId="24" fillId="0" borderId="13" xfId="0" applyNumberFormat="1" applyFont="1" applyBorder="1" applyAlignment="1"/>
    <xf numFmtId="167" fontId="25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7" fillId="0" borderId="3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166" fontId="15" fillId="0" borderId="0" xfId="0" applyNumberFormat="1" applyFont="1" applyBorder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7" fillId="0" borderId="18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167" fontId="14" fillId="0" borderId="23" xfId="0" applyNumberFormat="1" applyFont="1" applyBorder="1" applyAlignment="1" applyProtection="1">
      <alignment vertical="center"/>
      <protection locked="0"/>
    </xf>
    <xf numFmtId="0" fontId="45" fillId="0" borderId="23" xfId="0" applyFont="1" applyBorder="1" applyAlignment="1" applyProtection="1">
      <alignment horizontal="center" vertical="center"/>
      <protection locked="0"/>
    </xf>
    <xf numFmtId="0" fontId="45" fillId="0" borderId="23" xfId="0" applyFont="1" applyBorder="1" applyAlignment="1" applyProtection="1">
      <alignment horizontal="center" vertical="center" wrapText="1"/>
      <protection locked="0"/>
    </xf>
    <xf numFmtId="167" fontId="45" fillId="0" borderId="23" xfId="0" applyNumberFormat="1" applyFont="1" applyBorder="1" applyAlignment="1" applyProtection="1">
      <alignment vertical="center"/>
      <protection locked="0"/>
    </xf>
    <xf numFmtId="0" fontId="46" fillId="12" borderId="23" xfId="2" applyFont="1" applyFill="1" applyBorder="1" applyAlignment="1">
      <alignment wrapText="1"/>
    </xf>
    <xf numFmtId="0" fontId="47" fillId="0" borderId="23" xfId="0" applyFont="1" applyBorder="1" applyAlignment="1" applyProtection="1">
      <alignment horizontal="center" vertical="center" wrapText="1"/>
      <protection locked="0"/>
    </xf>
    <xf numFmtId="167" fontId="47" fillId="0" borderId="23" xfId="0" applyNumberFormat="1" applyFont="1" applyBorder="1" applyAlignment="1" applyProtection="1">
      <alignment vertical="center"/>
      <protection locked="0"/>
    </xf>
    <xf numFmtId="0" fontId="48" fillId="12" borderId="23" xfId="2" applyFont="1" applyFill="1" applyBorder="1" applyAlignment="1">
      <alignment wrapText="1"/>
    </xf>
    <xf numFmtId="0" fontId="46" fillId="12" borderId="23" xfId="2" applyFont="1" applyFill="1" applyBorder="1" applyAlignment="1">
      <alignment horizontal="left" wrapText="1" indent="2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49" fontId="45" fillId="0" borderId="23" xfId="0" applyNumberFormat="1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46" fillId="0" borderId="23" xfId="2" applyFont="1" applyBorder="1" applyAlignment="1">
      <alignment horizontal="left" wrapText="1" indent="2"/>
    </xf>
    <xf numFmtId="0" fontId="49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2" fillId="13" borderId="0" xfId="0" applyNumberFormat="1" applyFont="1" applyFill="1" applyAlignment="1">
      <alignment horizontal="left" vertical="center"/>
    </xf>
    <xf numFmtId="0" fontId="2" fillId="13" borderId="0" xfId="0" applyFont="1" applyFill="1" applyAlignment="1">
      <alignment horizontal="left" vertical="center"/>
    </xf>
    <xf numFmtId="0" fontId="0" fillId="13" borderId="0" xfId="0" applyFont="1" applyFill="1" applyAlignment="1">
      <alignment vertical="center"/>
    </xf>
    <xf numFmtId="14" fontId="2" fillId="13" borderId="0" xfId="0" applyNumberFormat="1" applyFont="1" applyFill="1" applyAlignment="1">
      <alignment horizontal="left" vertical="center"/>
    </xf>
    <xf numFmtId="0" fontId="0" fillId="13" borderId="0" xfId="0" applyFill="1" applyAlignment="1"/>
    <xf numFmtId="0" fontId="2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165" fontId="2" fillId="13" borderId="0" xfId="0" applyNumberFormat="1" applyFont="1" applyFill="1" applyAlignment="1">
      <alignment horizontal="left" vertical="center"/>
    </xf>
  </cellXfs>
  <cellStyles count="25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Hypertextové prepojenie" xfId="1" builtinId="8"/>
    <cellStyle name="Neutral" xfId="17"/>
    <cellStyle name="Normálna" xfId="0" builtinId="0" customBuiltin="1"/>
    <cellStyle name="Normálna 2" xfId="2"/>
    <cellStyle name="Note" xfId="18"/>
    <cellStyle name="Result" xfId="19"/>
    <cellStyle name="Result (user)" xfId="20"/>
    <cellStyle name="Result2" xfId="21"/>
    <cellStyle name="Status" xfId="22"/>
    <cellStyle name="Text" xfId="23"/>
    <cellStyle name="Warning" xfId="2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BE92" sqref="BE9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0" t="s">
        <v>0</v>
      </c>
      <c r="AZ1" s="10" t="s">
        <v>1</v>
      </c>
      <c r="BA1" s="10" t="s">
        <v>2</v>
      </c>
      <c r="BB1" s="10" t="s">
        <v>1</v>
      </c>
      <c r="BT1" s="10" t="s">
        <v>3</v>
      </c>
      <c r="BU1" s="10" t="s">
        <v>3</v>
      </c>
      <c r="BV1" s="10" t="s">
        <v>4</v>
      </c>
    </row>
    <row r="2" spans="1:74" s="1" customFormat="1" ht="36.950000000000003" customHeight="1">
      <c r="AR2" s="157" t="s">
        <v>5</v>
      </c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1" t="s">
        <v>6</v>
      </c>
      <c r="BT2" s="11" t="s">
        <v>7</v>
      </c>
    </row>
    <row r="3" spans="1:74" s="1" customFormat="1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7</v>
      </c>
    </row>
    <row r="4" spans="1:74" s="1" customFormat="1" ht="24.95" customHeight="1">
      <c r="B4" s="14"/>
      <c r="D4" s="15" t="s">
        <v>8</v>
      </c>
      <c r="AR4" s="14"/>
      <c r="AS4" s="16" t="s">
        <v>9</v>
      </c>
      <c r="BS4" s="11" t="s">
        <v>6</v>
      </c>
    </row>
    <row r="5" spans="1:74" s="1" customFormat="1" ht="12" customHeight="1">
      <c r="B5" s="14"/>
      <c r="D5" s="17" t="s">
        <v>10</v>
      </c>
      <c r="K5" s="184" t="s">
        <v>11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R5" s="14"/>
      <c r="BS5" s="11" t="s">
        <v>6</v>
      </c>
    </row>
    <row r="6" spans="1:74" s="1" customFormat="1" ht="36.950000000000003" customHeight="1">
      <c r="B6" s="14"/>
      <c r="D6" s="19" t="s">
        <v>12</v>
      </c>
      <c r="K6" s="185" t="s">
        <v>153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R6" s="14"/>
      <c r="BS6" s="11" t="s">
        <v>6</v>
      </c>
    </row>
    <row r="7" spans="1:74" s="1" customFormat="1" ht="12" customHeight="1">
      <c r="B7" s="14"/>
      <c r="D7" s="20" t="s">
        <v>13</v>
      </c>
      <c r="K7" s="18" t="s">
        <v>1</v>
      </c>
      <c r="AK7" s="20" t="s">
        <v>14</v>
      </c>
      <c r="AN7" s="18" t="s">
        <v>1</v>
      </c>
      <c r="AR7" s="14"/>
      <c r="BS7" s="11" t="s">
        <v>6</v>
      </c>
    </row>
    <row r="8" spans="1:74" s="1" customFormat="1" ht="12" customHeight="1">
      <c r="B8" s="14"/>
      <c r="D8" s="20" t="s">
        <v>15</v>
      </c>
      <c r="K8" s="18" t="s">
        <v>154</v>
      </c>
      <c r="AK8" s="20" t="s">
        <v>16</v>
      </c>
      <c r="AN8" s="197" t="s">
        <v>199</v>
      </c>
      <c r="AR8" s="14"/>
      <c r="BS8" s="11" t="s">
        <v>6</v>
      </c>
    </row>
    <row r="9" spans="1:74" s="1" customFormat="1" ht="14.45" customHeight="1">
      <c r="B9" s="14"/>
      <c r="AR9" s="14"/>
      <c r="BS9" s="11" t="s">
        <v>6</v>
      </c>
    </row>
    <row r="10" spans="1:74" s="1" customFormat="1" ht="12" customHeight="1">
      <c r="B10" s="14"/>
      <c r="D10" s="20" t="s">
        <v>17</v>
      </c>
      <c r="AK10" s="20" t="s">
        <v>18</v>
      </c>
      <c r="AN10" s="18" t="s">
        <v>156</v>
      </c>
      <c r="AR10" s="14"/>
      <c r="BS10" s="11" t="s">
        <v>6</v>
      </c>
    </row>
    <row r="11" spans="1:74" s="1" customFormat="1" ht="18.399999999999999" customHeight="1">
      <c r="B11" s="14"/>
      <c r="K11" s="18" t="s">
        <v>155</v>
      </c>
      <c r="AK11" s="20" t="s">
        <v>19</v>
      </c>
      <c r="AN11" s="126">
        <v>2021237042</v>
      </c>
      <c r="AR11" s="14"/>
      <c r="BS11" s="11" t="s">
        <v>6</v>
      </c>
    </row>
    <row r="12" spans="1:74" s="1" customFormat="1" ht="6.95" customHeight="1">
      <c r="B12" s="14"/>
      <c r="AR12" s="14"/>
      <c r="BS12" s="11" t="s">
        <v>6</v>
      </c>
    </row>
    <row r="13" spans="1:74" s="1" customFormat="1" ht="12" customHeight="1">
      <c r="B13" s="14"/>
      <c r="D13" s="20" t="s">
        <v>20</v>
      </c>
      <c r="AK13" s="20" t="s">
        <v>18</v>
      </c>
      <c r="AN13" s="18" t="s">
        <v>1</v>
      </c>
      <c r="AR13" s="14"/>
      <c r="BS13" s="11" t="s">
        <v>6</v>
      </c>
    </row>
    <row r="14" spans="1:74" ht="12.75">
      <c r="B14" s="14"/>
      <c r="E14" s="18" t="s">
        <v>21</v>
      </c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K14" s="20" t="s">
        <v>19</v>
      </c>
      <c r="AN14" s="18" t="s">
        <v>1</v>
      </c>
      <c r="AR14" s="14"/>
      <c r="BS14" s="11" t="s">
        <v>6</v>
      </c>
    </row>
    <row r="15" spans="1:74" s="1" customFormat="1" ht="6.95" customHeight="1">
      <c r="B15" s="14"/>
      <c r="AR15" s="14"/>
      <c r="BS15" s="11" t="s">
        <v>3</v>
      </c>
    </row>
    <row r="16" spans="1:74" s="1" customFormat="1" ht="12" customHeight="1">
      <c r="B16" s="14"/>
      <c r="D16" s="20" t="s">
        <v>22</v>
      </c>
      <c r="AK16" s="20" t="s">
        <v>18</v>
      </c>
      <c r="AN16" s="122">
        <v>44413301</v>
      </c>
      <c r="AR16" s="14"/>
      <c r="BS16" s="11" t="s">
        <v>3</v>
      </c>
    </row>
    <row r="17" spans="1:71" s="1" customFormat="1" ht="18.399999999999999" customHeight="1">
      <c r="B17" s="14"/>
      <c r="E17" s="186" t="s">
        <v>150</v>
      </c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K17" s="20" t="s">
        <v>19</v>
      </c>
      <c r="AN17" s="18" t="s">
        <v>152</v>
      </c>
      <c r="AR17" s="14"/>
      <c r="BS17" s="11" t="s">
        <v>23</v>
      </c>
    </row>
    <row r="18" spans="1:71" s="1" customFormat="1" ht="6.95" customHeight="1">
      <c r="B18" s="14"/>
      <c r="AR18" s="14"/>
      <c r="BS18" s="11" t="s">
        <v>24</v>
      </c>
    </row>
    <row r="19" spans="1:71" s="1" customFormat="1" ht="12" customHeight="1">
      <c r="B19" s="14"/>
      <c r="D19" s="20" t="s">
        <v>25</v>
      </c>
      <c r="AK19" s="20" t="s">
        <v>18</v>
      </c>
      <c r="AN19" s="18" t="s">
        <v>1</v>
      </c>
      <c r="AR19" s="14"/>
      <c r="BS19" s="11" t="s">
        <v>24</v>
      </c>
    </row>
    <row r="20" spans="1:71" s="1" customFormat="1" ht="18.399999999999999" customHeight="1">
      <c r="B20" s="14"/>
      <c r="E20" s="18" t="s">
        <v>21</v>
      </c>
      <c r="AK20" s="20" t="s">
        <v>19</v>
      </c>
      <c r="AN20" s="18" t="s">
        <v>1</v>
      </c>
      <c r="AR20" s="14"/>
      <c r="BS20" s="11" t="s">
        <v>23</v>
      </c>
    </row>
    <row r="21" spans="1:71" s="1" customFormat="1" ht="6.95" customHeight="1">
      <c r="B21" s="14"/>
      <c r="AR21" s="14"/>
    </row>
    <row r="22" spans="1:71" s="1" customFormat="1" ht="12" customHeight="1">
      <c r="B22" s="14"/>
      <c r="D22" s="20" t="s">
        <v>26</v>
      </c>
      <c r="AR22" s="14"/>
    </row>
    <row r="23" spans="1:71" s="1" customFormat="1" ht="16.5" customHeight="1">
      <c r="B23" s="14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4"/>
    </row>
    <row r="24" spans="1:71" s="1" customFormat="1" ht="6.95" customHeight="1">
      <c r="B24" s="14"/>
      <c r="AR24" s="14"/>
    </row>
    <row r="25" spans="1:71" s="1" customFormat="1" ht="6.95" customHeight="1">
      <c r="B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4"/>
    </row>
    <row r="26" spans="1:71" s="2" customFormat="1" ht="25.9" customHeight="1">
      <c r="A26" s="23"/>
      <c r="B26" s="24"/>
      <c r="C26" s="23"/>
      <c r="D26" s="25" t="s">
        <v>27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7">
        <f>ROUND(AG94,2)</f>
        <v>0</v>
      </c>
      <c r="AL26" s="188"/>
      <c r="AM26" s="188"/>
      <c r="AN26" s="188"/>
      <c r="AO26" s="188"/>
      <c r="AP26" s="23"/>
      <c r="AQ26" s="23"/>
      <c r="AR26" s="24"/>
      <c r="BE26" s="23"/>
    </row>
    <row r="27" spans="1:71" s="2" customFormat="1" ht="6.95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23"/>
    </row>
    <row r="28" spans="1:71" s="2" customFormat="1" ht="12.75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189" t="s">
        <v>28</v>
      </c>
      <c r="M28" s="189"/>
      <c r="N28" s="189"/>
      <c r="O28" s="189"/>
      <c r="P28" s="189"/>
      <c r="Q28" s="23"/>
      <c r="R28" s="23"/>
      <c r="S28" s="23"/>
      <c r="T28" s="23"/>
      <c r="U28" s="23"/>
      <c r="V28" s="23"/>
      <c r="W28" s="189" t="s">
        <v>29</v>
      </c>
      <c r="X28" s="189"/>
      <c r="Y28" s="189"/>
      <c r="Z28" s="189"/>
      <c r="AA28" s="189"/>
      <c r="AB28" s="189"/>
      <c r="AC28" s="189"/>
      <c r="AD28" s="189"/>
      <c r="AE28" s="189"/>
      <c r="AF28" s="23"/>
      <c r="AG28" s="23"/>
      <c r="AH28" s="23"/>
      <c r="AI28" s="23"/>
      <c r="AJ28" s="23"/>
      <c r="AK28" s="189" t="s">
        <v>30</v>
      </c>
      <c r="AL28" s="189"/>
      <c r="AM28" s="189"/>
      <c r="AN28" s="189"/>
      <c r="AO28" s="189"/>
      <c r="AP28" s="23"/>
      <c r="AQ28" s="23"/>
      <c r="AR28" s="24"/>
      <c r="BE28" s="23"/>
    </row>
    <row r="29" spans="1:71" s="3" customFormat="1" ht="14.45" customHeight="1">
      <c r="B29" s="28"/>
      <c r="D29" s="20" t="s">
        <v>31</v>
      </c>
      <c r="F29" s="20" t="s">
        <v>32</v>
      </c>
      <c r="L29" s="174">
        <v>0.2</v>
      </c>
      <c r="M29" s="173"/>
      <c r="N29" s="173"/>
      <c r="O29" s="173"/>
      <c r="P29" s="173"/>
      <c r="W29" s="172">
        <f>ROUND(AZ94, 2)</f>
        <v>0</v>
      </c>
      <c r="X29" s="173"/>
      <c r="Y29" s="173"/>
      <c r="Z29" s="173"/>
      <c r="AA29" s="173"/>
      <c r="AB29" s="173"/>
      <c r="AC29" s="173"/>
      <c r="AD29" s="173"/>
      <c r="AE29" s="173"/>
      <c r="AK29" s="172">
        <f>AK26*0.2</f>
        <v>0</v>
      </c>
      <c r="AL29" s="173"/>
      <c r="AM29" s="173"/>
      <c r="AN29" s="173"/>
      <c r="AO29" s="173"/>
      <c r="AR29" s="28"/>
    </row>
    <row r="30" spans="1:71" s="3" customFormat="1" ht="14.45" customHeight="1">
      <c r="B30" s="28"/>
      <c r="F30" s="20" t="s">
        <v>33</v>
      </c>
      <c r="L30" s="174">
        <v>0.2</v>
      </c>
      <c r="M30" s="173"/>
      <c r="N30" s="173"/>
      <c r="O30" s="173"/>
      <c r="P30" s="173"/>
      <c r="W30" s="172">
        <f>ROUND(BA94, 2)</f>
        <v>0</v>
      </c>
      <c r="X30" s="173"/>
      <c r="Y30" s="173"/>
      <c r="Z30" s="173"/>
      <c r="AA30" s="173"/>
      <c r="AB30" s="173"/>
      <c r="AC30" s="173"/>
      <c r="AD30" s="173"/>
      <c r="AE30" s="173"/>
      <c r="AK30" s="172">
        <f>ROUND(AW94, 2)</f>
        <v>0</v>
      </c>
      <c r="AL30" s="173"/>
      <c r="AM30" s="173"/>
      <c r="AN30" s="173"/>
      <c r="AO30" s="173"/>
      <c r="AR30" s="28"/>
    </row>
    <row r="31" spans="1:71" s="3" customFormat="1" ht="14.45" hidden="1" customHeight="1">
      <c r="B31" s="28"/>
      <c r="F31" s="20" t="s">
        <v>34</v>
      </c>
      <c r="L31" s="174">
        <v>0.2</v>
      </c>
      <c r="M31" s="173"/>
      <c r="N31" s="173"/>
      <c r="O31" s="173"/>
      <c r="P31" s="173"/>
      <c r="W31" s="172">
        <f>ROUND(BB94,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2">
        <v>0</v>
      </c>
      <c r="AL31" s="173"/>
      <c r="AM31" s="173"/>
      <c r="AN31" s="173"/>
      <c r="AO31" s="173"/>
      <c r="AR31" s="28"/>
    </row>
    <row r="32" spans="1:71" s="3" customFormat="1" ht="14.45" hidden="1" customHeight="1">
      <c r="B32" s="28"/>
      <c r="F32" s="20" t="s">
        <v>35</v>
      </c>
      <c r="L32" s="174">
        <v>0.2</v>
      </c>
      <c r="M32" s="173"/>
      <c r="N32" s="173"/>
      <c r="O32" s="173"/>
      <c r="P32" s="173"/>
      <c r="W32" s="172">
        <f>ROUND(BC94,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2">
        <v>0</v>
      </c>
      <c r="AL32" s="173"/>
      <c r="AM32" s="173"/>
      <c r="AN32" s="173"/>
      <c r="AO32" s="173"/>
      <c r="AR32" s="28"/>
    </row>
    <row r="33" spans="1:57" s="3" customFormat="1" ht="14.45" hidden="1" customHeight="1">
      <c r="B33" s="28"/>
      <c r="F33" s="20" t="s">
        <v>36</v>
      </c>
      <c r="L33" s="174">
        <v>0</v>
      </c>
      <c r="M33" s="173"/>
      <c r="N33" s="173"/>
      <c r="O33" s="173"/>
      <c r="P33" s="173"/>
      <c r="W33" s="172">
        <f>ROUND(BD94, 2)</f>
        <v>0</v>
      </c>
      <c r="X33" s="173"/>
      <c r="Y33" s="173"/>
      <c r="Z33" s="173"/>
      <c r="AA33" s="173"/>
      <c r="AB33" s="173"/>
      <c r="AC33" s="173"/>
      <c r="AD33" s="173"/>
      <c r="AE33" s="173"/>
      <c r="AK33" s="172">
        <v>0</v>
      </c>
      <c r="AL33" s="173"/>
      <c r="AM33" s="173"/>
      <c r="AN33" s="173"/>
      <c r="AO33" s="173"/>
      <c r="AR33" s="28"/>
    </row>
    <row r="34" spans="1:57" s="2" customFormat="1" ht="6.95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23"/>
    </row>
    <row r="35" spans="1:57" s="2" customFormat="1" ht="25.9" customHeight="1">
      <c r="A35" s="23"/>
      <c r="B35" s="24"/>
      <c r="C35" s="29"/>
      <c r="D35" s="30" t="s">
        <v>37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38</v>
      </c>
      <c r="U35" s="31"/>
      <c r="V35" s="31"/>
      <c r="W35" s="31"/>
      <c r="X35" s="175" t="s">
        <v>39</v>
      </c>
      <c r="Y35" s="176"/>
      <c r="Z35" s="176"/>
      <c r="AA35" s="176"/>
      <c r="AB35" s="176"/>
      <c r="AC35" s="31"/>
      <c r="AD35" s="31"/>
      <c r="AE35" s="31"/>
      <c r="AF35" s="31"/>
      <c r="AG35" s="31"/>
      <c r="AH35" s="31"/>
      <c r="AI35" s="31"/>
      <c r="AJ35" s="31"/>
      <c r="AK35" s="177">
        <f>SUM(AK26:AK33)</f>
        <v>0</v>
      </c>
      <c r="AL35" s="176"/>
      <c r="AM35" s="176"/>
      <c r="AN35" s="176"/>
      <c r="AO35" s="178"/>
      <c r="AP35" s="29"/>
      <c r="AQ35" s="29"/>
      <c r="AR35" s="24"/>
      <c r="BE35" s="23"/>
    </row>
    <row r="36" spans="1:57" s="2" customFormat="1" ht="6.95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14.45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  <c r="BE37" s="23"/>
    </row>
    <row r="38" spans="1:57" s="1" customFormat="1" ht="14.45" customHeight="1">
      <c r="B38" s="14"/>
      <c r="AR38" s="14"/>
    </row>
    <row r="39" spans="1:57" s="1" customFormat="1" ht="14.45" customHeight="1">
      <c r="B39" s="14"/>
      <c r="AR39" s="14"/>
    </row>
    <row r="40" spans="1:57" s="1" customFormat="1" ht="14.45" customHeight="1">
      <c r="B40" s="14"/>
      <c r="AR40" s="14"/>
    </row>
    <row r="41" spans="1:57" s="1" customFormat="1" ht="14.45" customHeight="1">
      <c r="B41" s="14"/>
      <c r="AR41" s="14"/>
    </row>
    <row r="42" spans="1:57" s="1" customFormat="1" ht="14.45" customHeight="1">
      <c r="B42" s="14"/>
      <c r="AR42" s="14"/>
    </row>
    <row r="43" spans="1:57" s="1" customFormat="1" ht="14.45" customHeight="1">
      <c r="B43" s="14"/>
      <c r="AR43" s="14"/>
    </row>
    <row r="44" spans="1:57" s="1" customFormat="1" ht="14.45" customHeight="1">
      <c r="B44" s="14"/>
      <c r="AR44" s="14"/>
    </row>
    <row r="45" spans="1:57" s="1" customFormat="1" ht="14.45" customHeight="1">
      <c r="B45" s="14"/>
      <c r="AR45" s="14"/>
    </row>
    <row r="46" spans="1:57" s="1" customFormat="1" ht="14.45" customHeight="1">
      <c r="B46" s="14"/>
      <c r="AR46" s="14"/>
    </row>
    <row r="47" spans="1:57" s="1" customFormat="1" ht="14.45" customHeight="1">
      <c r="B47" s="14"/>
      <c r="AR47" s="14"/>
    </row>
    <row r="48" spans="1:57" s="1" customFormat="1" ht="14.45" customHeight="1">
      <c r="B48" s="14"/>
      <c r="AR48" s="14"/>
    </row>
    <row r="49" spans="1:57" s="2" customFormat="1" ht="14.45" customHeight="1">
      <c r="B49" s="33"/>
      <c r="D49" s="34" t="s">
        <v>40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41</v>
      </c>
      <c r="AI49" s="35"/>
      <c r="AJ49" s="35"/>
      <c r="AK49" s="35"/>
      <c r="AL49" s="35"/>
      <c r="AM49" s="35"/>
      <c r="AN49" s="35"/>
      <c r="AO49" s="35"/>
      <c r="AR49" s="33"/>
    </row>
    <row r="50" spans="1:57">
      <c r="B50" s="14"/>
      <c r="AR50" s="14"/>
    </row>
    <row r="51" spans="1:57">
      <c r="B51" s="14"/>
      <c r="AR51" s="14"/>
    </row>
    <row r="52" spans="1:57">
      <c r="B52" s="14"/>
      <c r="AR52" s="14"/>
    </row>
    <row r="53" spans="1:57">
      <c r="B53" s="14"/>
      <c r="AR53" s="14"/>
    </row>
    <row r="54" spans="1:57">
      <c r="B54" s="14"/>
      <c r="AR54" s="14"/>
    </row>
    <row r="55" spans="1:57">
      <c r="B55" s="14"/>
      <c r="AR55" s="14"/>
    </row>
    <row r="56" spans="1:57">
      <c r="B56" s="14"/>
      <c r="AR56" s="14"/>
    </row>
    <row r="57" spans="1:57">
      <c r="B57" s="14"/>
      <c r="AR57" s="14"/>
    </row>
    <row r="58" spans="1:57">
      <c r="B58" s="14"/>
      <c r="AR58" s="14"/>
    </row>
    <row r="59" spans="1:57">
      <c r="B59" s="14"/>
      <c r="AR59" s="14"/>
    </row>
    <row r="60" spans="1:57" s="2" customFormat="1" ht="12.75">
      <c r="A60" s="23"/>
      <c r="B60" s="24"/>
      <c r="C60" s="23"/>
      <c r="D60" s="36" t="s">
        <v>42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6" t="s">
        <v>43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6" t="s">
        <v>42</v>
      </c>
      <c r="AI60" s="26"/>
      <c r="AJ60" s="26"/>
      <c r="AK60" s="26"/>
      <c r="AL60" s="26"/>
      <c r="AM60" s="36" t="s">
        <v>43</v>
      </c>
      <c r="AN60" s="26"/>
      <c r="AO60" s="26"/>
      <c r="AP60" s="23"/>
      <c r="AQ60" s="23"/>
      <c r="AR60" s="24"/>
      <c r="BE60" s="23"/>
    </row>
    <row r="61" spans="1:57">
      <c r="B61" s="14"/>
      <c r="AR61" s="14"/>
    </row>
    <row r="62" spans="1:57">
      <c r="B62" s="14"/>
      <c r="AR62" s="14"/>
    </row>
    <row r="63" spans="1:57">
      <c r="B63" s="14"/>
      <c r="AR63" s="14"/>
    </row>
    <row r="64" spans="1:57" s="2" customFormat="1" ht="12.75">
      <c r="A64" s="23"/>
      <c r="B64" s="24"/>
      <c r="C64" s="23"/>
      <c r="D64" s="34" t="s">
        <v>44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4" t="s">
        <v>45</v>
      </c>
      <c r="AI64" s="37"/>
      <c r="AJ64" s="37"/>
      <c r="AK64" s="37"/>
      <c r="AL64" s="37"/>
      <c r="AM64" s="37"/>
      <c r="AN64" s="37"/>
      <c r="AO64" s="37"/>
      <c r="AP64" s="23"/>
      <c r="AQ64" s="23"/>
      <c r="AR64" s="24"/>
      <c r="BE64" s="23"/>
    </row>
    <row r="65" spans="1:57">
      <c r="B65" s="14"/>
      <c r="AR65" s="14"/>
    </row>
    <row r="66" spans="1:57">
      <c r="B66" s="14"/>
      <c r="AR66" s="14"/>
    </row>
    <row r="67" spans="1:57">
      <c r="B67" s="14"/>
      <c r="AR67" s="14"/>
    </row>
    <row r="68" spans="1:57">
      <c r="B68" s="14"/>
      <c r="AR68" s="14"/>
    </row>
    <row r="69" spans="1:57">
      <c r="B69" s="14"/>
      <c r="AR69" s="14"/>
    </row>
    <row r="70" spans="1:57">
      <c r="B70" s="14"/>
      <c r="AR70" s="14"/>
    </row>
    <row r="71" spans="1:57">
      <c r="B71" s="14"/>
      <c r="AR71" s="14"/>
    </row>
    <row r="72" spans="1:57">
      <c r="B72" s="14"/>
      <c r="AR72" s="14"/>
    </row>
    <row r="73" spans="1:57">
      <c r="B73" s="14"/>
      <c r="AR73" s="14"/>
    </row>
    <row r="74" spans="1:57">
      <c r="B74" s="14"/>
      <c r="AR74" s="14"/>
    </row>
    <row r="75" spans="1:57" s="2" customFormat="1" ht="12.75">
      <c r="A75" s="23"/>
      <c r="B75" s="24"/>
      <c r="C75" s="23"/>
      <c r="D75" s="36" t="s">
        <v>42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6" t="s">
        <v>43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6" t="s">
        <v>42</v>
      </c>
      <c r="AI75" s="26"/>
      <c r="AJ75" s="26"/>
      <c r="AK75" s="26"/>
      <c r="AL75" s="26"/>
      <c r="AM75" s="36" t="s">
        <v>43</v>
      </c>
      <c r="AN75" s="26"/>
      <c r="AO75" s="26"/>
      <c r="AP75" s="23"/>
      <c r="AQ75" s="23"/>
      <c r="AR75" s="24"/>
      <c r="BE75" s="23"/>
    </row>
    <row r="76" spans="1:57" s="2" customFormat="1">
      <c r="A76" s="23"/>
      <c r="B76" s="2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4"/>
      <c r="BE76" s="23"/>
    </row>
    <row r="77" spans="1:57" s="2" customFormat="1" ht="6.95" customHeight="1">
      <c r="A77" s="23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4"/>
      <c r="BE77" s="23"/>
    </row>
    <row r="81" spans="1:91" s="2" customFormat="1" ht="6.95" customHeight="1">
      <c r="A81" s="23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4"/>
      <c r="BE81" s="23"/>
    </row>
    <row r="82" spans="1:91" s="2" customFormat="1" ht="24.95" customHeight="1">
      <c r="A82" s="23"/>
      <c r="B82" s="24"/>
      <c r="C82" s="15" t="s">
        <v>46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4"/>
      <c r="BE82" s="23"/>
    </row>
    <row r="83" spans="1:91" s="2" customFormat="1" ht="6.95" customHeight="1">
      <c r="A83" s="23"/>
      <c r="B83" s="24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4"/>
      <c r="BE83" s="23"/>
    </row>
    <row r="84" spans="1:91" s="4" customFormat="1" ht="12" customHeight="1">
      <c r="B84" s="42"/>
      <c r="C84" s="20" t="s">
        <v>10</v>
      </c>
      <c r="L84" s="4" t="str">
        <f>K5</f>
        <v>324</v>
      </c>
      <c r="AR84" s="42"/>
    </row>
    <row r="85" spans="1:91" s="5" customFormat="1" ht="36.950000000000003" customHeight="1">
      <c r="B85" s="43"/>
      <c r="C85" s="44" t="s">
        <v>12</v>
      </c>
      <c r="L85" s="164" t="str">
        <f>K6</f>
        <v>Rekonštrukcia pamätníka SNP v obci Divín</v>
      </c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R85" s="43"/>
    </row>
    <row r="86" spans="1:91" s="2" customFormat="1" ht="6.95" customHeight="1">
      <c r="A86" s="23"/>
      <c r="B86" s="24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4"/>
      <c r="BE86" s="23"/>
    </row>
    <row r="87" spans="1:91" s="2" customFormat="1" ht="12" customHeight="1">
      <c r="A87" s="23"/>
      <c r="B87" s="24"/>
      <c r="C87" s="20" t="s">
        <v>15</v>
      </c>
      <c r="D87" s="23"/>
      <c r="E87" s="23"/>
      <c r="F87" s="23"/>
      <c r="G87" s="23"/>
      <c r="H87" s="23"/>
      <c r="I87" s="23"/>
      <c r="J87" s="23"/>
      <c r="K87" s="23"/>
      <c r="L87" s="156" t="str">
        <f>IF(K8="","",K8)</f>
        <v>Divín, Námestie mieru, časť parku, parcela č. 1310 C-KN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0" t="s">
        <v>16</v>
      </c>
      <c r="AJ87" s="23"/>
      <c r="AK87" s="23"/>
      <c r="AL87" s="23"/>
      <c r="AM87" s="201" t="str">
        <f>IF(AN8= "","",AN8)</f>
        <v>Vyplň údaj</v>
      </c>
      <c r="AN87" s="201"/>
      <c r="AO87" s="23"/>
      <c r="AP87" s="23"/>
      <c r="AQ87" s="23"/>
      <c r="AR87" s="24"/>
      <c r="BE87" s="23"/>
    </row>
    <row r="88" spans="1:91" s="2" customFormat="1" ht="6.95" customHeight="1">
      <c r="A88" s="23"/>
      <c r="B88" s="2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4"/>
      <c r="BE88" s="23"/>
    </row>
    <row r="89" spans="1:91" s="2" customFormat="1" ht="25.7" customHeight="1">
      <c r="A89" s="23"/>
      <c r="B89" s="24"/>
      <c r="C89" s="20" t="s">
        <v>17</v>
      </c>
      <c r="D89" s="23"/>
      <c r="E89" s="23"/>
      <c r="F89" s="23"/>
      <c r="G89" s="23"/>
      <c r="H89" s="23"/>
      <c r="I89" s="23"/>
      <c r="J89" s="23"/>
      <c r="K89" s="23"/>
      <c r="L89" s="4" t="str">
        <f>IF(K11= "","",K11)</f>
        <v>Obec Divín, Námestie mieru 654/3, 985 52 Divín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0" t="s">
        <v>22</v>
      </c>
      <c r="AJ89" s="23"/>
      <c r="AK89" s="23"/>
      <c r="AL89" s="23"/>
      <c r="AM89" s="166" t="s">
        <v>151</v>
      </c>
      <c r="AN89" s="167"/>
      <c r="AO89" s="167"/>
      <c r="AP89" s="167"/>
      <c r="AQ89" s="23"/>
      <c r="AR89" s="24"/>
      <c r="AS89" s="168" t="s">
        <v>47</v>
      </c>
      <c r="AT89" s="169"/>
      <c r="AU89" s="45"/>
      <c r="AV89" s="45"/>
      <c r="AW89" s="45"/>
      <c r="AX89" s="45"/>
      <c r="AY89" s="45"/>
      <c r="AZ89" s="45"/>
      <c r="BA89" s="45"/>
      <c r="BB89" s="45"/>
      <c r="BC89" s="45"/>
      <c r="BD89" s="46"/>
      <c r="BE89" s="23"/>
    </row>
    <row r="90" spans="1:91" s="2" customFormat="1" ht="15.2" customHeight="1">
      <c r="A90" s="23"/>
      <c r="B90" s="24"/>
      <c r="C90" s="20" t="s">
        <v>20</v>
      </c>
      <c r="D90" s="23"/>
      <c r="E90" s="23"/>
      <c r="F90" s="23"/>
      <c r="G90" s="23"/>
      <c r="H90" s="23"/>
      <c r="I90" s="23"/>
      <c r="J90" s="23"/>
      <c r="K90" s="23"/>
      <c r="L90" s="199" t="str">
        <f>IF(E14="","",E14)</f>
        <v xml:space="preserve"> </v>
      </c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3"/>
      <c r="AH90" s="23"/>
      <c r="AI90" s="20" t="s">
        <v>25</v>
      </c>
      <c r="AJ90" s="23"/>
      <c r="AK90" s="23"/>
      <c r="AL90" s="23"/>
      <c r="AM90" s="166" t="str">
        <f>IF(E20="","",E20)</f>
        <v xml:space="preserve"> </v>
      </c>
      <c r="AN90" s="167"/>
      <c r="AO90" s="167"/>
      <c r="AP90" s="167"/>
      <c r="AQ90" s="23"/>
      <c r="AR90" s="24"/>
      <c r="AS90" s="170"/>
      <c r="AT90" s="171"/>
      <c r="AU90" s="47"/>
      <c r="AV90" s="47"/>
      <c r="AW90" s="47"/>
      <c r="AX90" s="47"/>
      <c r="AY90" s="47"/>
      <c r="AZ90" s="47"/>
      <c r="BA90" s="47"/>
      <c r="BB90" s="47"/>
      <c r="BC90" s="47"/>
      <c r="BD90" s="48"/>
      <c r="BE90" s="23"/>
    </row>
    <row r="91" spans="1:91" s="2" customFormat="1" ht="10.9" customHeight="1">
      <c r="A91" s="23"/>
      <c r="B91" s="2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4"/>
      <c r="AS91" s="170"/>
      <c r="AT91" s="171"/>
      <c r="AU91" s="47"/>
      <c r="AV91" s="47"/>
      <c r="AW91" s="47"/>
      <c r="AX91" s="47"/>
      <c r="AY91" s="47"/>
      <c r="AZ91" s="47"/>
      <c r="BA91" s="47"/>
      <c r="BB91" s="47"/>
      <c r="BC91" s="47"/>
      <c r="BD91" s="48"/>
      <c r="BE91" s="23"/>
    </row>
    <row r="92" spans="1:91" s="2" customFormat="1" ht="29.25" customHeight="1">
      <c r="A92" s="23"/>
      <c r="B92" s="24"/>
      <c r="C92" s="159" t="s">
        <v>48</v>
      </c>
      <c r="D92" s="160"/>
      <c r="E92" s="160"/>
      <c r="F92" s="160"/>
      <c r="G92" s="160"/>
      <c r="H92" s="49"/>
      <c r="I92" s="161" t="s">
        <v>49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2" t="s">
        <v>50</v>
      </c>
      <c r="AH92" s="160"/>
      <c r="AI92" s="160"/>
      <c r="AJ92" s="160"/>
      <c r="AK92" s="160"/>
      <c r="AL92" s="160"/>
      <c r="AM92" s="160"/>
      <c r="AN92" s="161" t="s">
        <v>51</v>
      </c>
      <c r="AO92" s="160"/>
      <c r="AP92" s="163"/>
      <c r="AQ92" s="50" t="s">
        <v>52</v>
      </c>
      <c r="AR92" s="24"/>
      <c r="AS92" s="51" t="s">
        <v>53</v>
      </c>
      <c r="AT92" s="52" t="s">
        <v>54</v>
      </c>
      <c r="AU92" s="52" t="s">
        <v>55</v>
      </c>
      <c r="AV92" s="52" t="s">
        <v>56</v>
      </c>
      <c r="AW92" s="52" t="s">
        <v>57</v>
      </c>
      <c r="AX92" s="52" t="s">
        <v>58</v>
      </c>
      <c r="AY92" s="52" t="s">
        <v>59</v>
      </c>
      <c r="AZ92" s="52" t="s">
        <v>60</v>
      </c>
      <c r="BA92" s="52" t="s">
        <v>61</v>
      </c>
      <c r="BB92" s="52" t="s">
        <v>62</v>
      </c>
      <c r="BC92" s="52" t="s">
        <v>63</v>
      </c>
      <c r="BD92" s="53" t="s">
        <v>64</v>
      </c>
      <c r="BE92" s="23"/>
    </row>
    <row r="93" spans="1:91" s="2" customFormat="1" ht="10.9" customHeight="1">
      <c r="A93" s="23"/>
      <c r="B93" s="2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4"/>
      <c r="AS93" s="5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  <c r="BE93" s="23"/>
    </row>
    <row r="94" spans="1:91" s="6" customFormat="1" ht="32.450000000000003" customHeight="1">
      <c r="B94" s="57"/>
      <c r="C94" s="58" t="s">
        <v>65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82">
        <f>ROUND(AG95,2)</f>
        <v>0</v>
      </c>
      <c r="AH94" s="182"/>
      <c r="AI94" s="182"/>
      <c r="AJ94" s="182"/>
      <c r="AK94" s="182"/>
      <c r="AL94" s="182"/>
      <c r="AM94" s="182"/>
      <c r="AN94" s="183">
        <f>AG94*1.2</f>
        <v>0</v>
      </c>
      <c r="AO94" s="183"/>
      <c r="AP94" s="183"/>
      <c r="AQ94" s="61" t="s">
        <v>1</v>
      </c>
      <c r="AR94" s="57"/>
      <c r="AS94" s="62">
        <f>ROUND(AS95,2)</f>
        <v>0</v>
      </c>
      <c r="AT94" s="63">
        <f>ROUND(SUM(AV94:AW94),2)</f>
        <v>0</v>
      </c>
      <c r="AU94" s="64">
        <f>ROUND(AU95,5)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ROUND(AZ95,2)</f>
        <v>0</v>
      </c>
      <c r="BA94" s="63">
        <f>ROUND(BA95,2)</f>
        <v>0</v>
      </c>
      <c r="BB94" s="63">
        <f>ROUND(BB95,2)</f>
        <v>0</v>
      </c>
      <c r="BC94" s="63">
        <f>ROUND(BC95,2)</f>
        <v>0</v>
      </c>
      <c r="BD94" s="65">
        <f>ROUND(BD95,2)</f>
        <v>0</v>
      </c>
      <c r="BS94" s="66" t="s">
        <v>66</v>
      </c>
      <c r="BT94" s="66" t="s">
        <v>67</v>
      </c>
      <c r="BU94" s="67" t="s">
        <v>68</v>
      </c>
      <c r="BV94" s="66" t="s">
        <v>69</v>
      </c>
      <c r="BW94" s="66" t="s">
        <v>4</v>
      </c>
      <c r="BX94" s="66" t="s">
        <v>70</v>
      </c>
      <c r="CL94" s="66" t="s">
        <v>1</v>
      </c>
    </row>
    <row r="95" spans="1:91" s="7" customFormat="1" ht="16.5" customHeight="1">
      <c r="A95" s="68" t="s">
        <v>71</v>
      </c>
      <c r="B95" s="69"/>
      <c r="C95" s="70"/>
      <c r="D95" s="181" t="s">
        <v>72</v>
      </c>
      <c r="E95" s="181"/>
      <c r="F95" s="181"/>
      <c r="G95" s="181"/>
      <c r="H95" s="181"/>
      <c r="I95" s="71"/>
      <c r="J95" s="181" t="s">
        <v>157</v>
      </c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79">
        <f>'SO 01 - Pamatnik'!J30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2" t="s">
        <v>73</v>
      </c>
      <c r="AR95" s="69"/>
      <c r="AS95" s="73">
        <v>0</v>
      </c>
      <c r="AT95" s="74">
        <f>ROUND(SUM(AV95:AW95),2)</f>
        <v>0</v>
      </c>
      <c r="AU95" s="75">
        <f>'SO 01 - Pamatnik'!P116</f>
        <v>0</v>
      </c>
      <c r="AV95" s="74">
        <f>'SO 01 - Pamatnik'!J33</f>
        <v>0</v>
      </c>
      <c r="AW95" s="74">
        <f>'SO 01 - Pamatnik'!J34</f>
        <v>0</v>
      </c>
      <c r="AX95" s="74">
        <f>'SO 01 - Pamatnik'!J35</f>
        <v>0</v>
      </c>
      <c r="AY95" s="74">
        <f>'SO 01 - Pamatnik'!J36</f>
        <v>0</v>
      </c>
      <c r="AZ95" s="74">
        <f>'SO 01 - Pamatnik'!F33</f>
        <v>0</v>
      </c>
      <c r="BA95" s="74">
        <f>'SO 01 - Pamatnik'!F34</f>
        <v>0</v>
      </c>
      <c r="BB95" s="74">
        <f>'SO 01 - Pamatnik'!F35</f>
        <v>0</v>
      </c>
      <c r="BC95" s="74">
        <f>'SO 01 - Pamatnik'!F36</f>
        <v>0</v>
      </c>
      <c r="BD95" s="76">
        <f>'SO 01 - Pamatnik'!F37</f>
        <v>0</v>
      </c>
      <c r="BT95" s="77" t="s">
        <v>74</v>
      </c>
      <c r="BV95" s="77" t="s">
        <v>69</v>
      </c>
      <c r="BW95" s="77" t="s">
        <v>75</v>
      </c>
      <c r="BX95" s="77" t="s">
        <v>4</v>
      </c>
      <c r="CL95" s="77" t="s">
        <v>1</v>
      </c>
      <c r="CM95" s="77" t="s">
        <v>67</v>
      </c>
    </row>
    <row r="96" spans="1:91" s="2" customFormat="1" ht="30" customHeight="1">
      <c r="A96" s="23"/>
      <c r="B96" s="2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4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</row>
    <row r="97" spans="1:57" s="2" customFormat="1" ht="6.95" customHeight="1">
      <c r="A97" s="23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4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</row>
  </sheetData>
  <mergeCells count="43">
    <mergeCell ref="L90:AF90"/>
    <mergeCell ref="K5:AO5"/>
    <mergeCell ref="K6:AO6"/>
    <mergeCell ref="E23:AN23"/>
    <mergeCell ref="AK26:AO26"/>
    <mergeCell ref="L28:P28"/>
    <mergeCell ref="W28:AE28"/>
    <mergeCell ref="AK28:AO28"/>
    <mergeCell ref="E17:AI17"/>
    <mergeCell ref="K14:AB14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SO 01 - Prístrešok'!C2" display="/"/>
  </hyperlinks>
  <pageMargins left="0.59055118110236227" right="0.19685039370078741" top="0.39370078740157483" bottom="0.39370078740157483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7"/>
  <sheetViews>
    <sheetView showGridLines="0" workbookViewId="0">
      <selection activeCell="W122" sqref="W1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5.33203125" style="1" customWidth="1"/>
    <col min="5" max="5" width="9.6640625" style="140" customWidth="1"/>
    <col min="6" max="6" width="60" style="1" customWidth="1"/>
    <col min="7" max="7" width="8.83203125" style="1" customWidth="1"/>
    <col min="8" max="8" width="14" style="1" customWidth="1"/>
    <col min="9" max="9" width="15.83203125" style="1" customWidth="1"/>
    <col min="10" max="10" width="18.6640625" style="1" customWidth="1"/>
    <col min="11" max="11" width="2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78"/>
    </row>
    <row r="2" spans="1:45" s="1" customFormat="1" ht="36.950000000000003" customHeight="1">
      <c r="E2" s="140"/>
      <c r="L2" s="157" t="s">
        <v>5</v>
      </c>
      <c r="M2" s="158"/>
      <c r="N2" s="158"/>
      <c r="O2" s="158"/>
      <c r="P2" s="158"/>
      <c r="Q2" s="158"/>
      <c r="R2" s="158"/>
      <c r="S2" s="158"/>
      <c r="T2" s="158"/>
      <c r="U2" s="158"/>
      <c r="AS2" s="11" t="s">
        <v>75</v>
      </c>
    </row>
    <row r="3" spans="1:45" s="1" customFormat="1" ht="6.95" customHeight="1">
      <c r="B3" s="12"/>
      <c r="C3" s="13"/>
      <c r="D3" s="13"/>
      <c r="E3" s="141"/>
      <c r="F3" s="13"/>
      <c r="G3" s="13"/>
      <c r="H3" s="13"/>
      <c r="I3" s="13"/>
      <c r="J3" s="13"/>
      <c r="K3" s="13"/>
      <c r="L3" s="14"/>
      <c r="AS3" s="11" t="s">
        <v>67</v>
      </c>
    </row>
    <row r="4" spans="1:45" s="1" customFormat="1" ht="24.95" customHeight="1">
      <c r="B4" s="14"/>
      <c r="D4" s="15" t="s">
        <v>76</v>
      </c>
      <c r="E4" s="140"/>
      <c r="L4" s="14"/>
      <c r="M4" s="79" t="s">
        <v>9</v>
      </c>
      <c r="AS4" s="11" t="s">
        <v>3</v>
      </c>
    </row>
    <row r="5" spans="1:45" s="1" customFormat="1" ht="6.95" customHeight="1">
      <c r="B5" s="14"/>
      <c r="E5" s="140"/>
      <c r="L5" s="14"/>
    </row>
    <row r="6" spans="1:45" s="1" customFormat="1" ht="12" customHeight="1">
      <c r="B6" s="14"/>
      <c r="D6" s="20" t="s">
        <v>12</v>
      </c>
      <c r="E6" s="140"/>
      <c r="L6" s="14"/>
    </row>
    <row r="7" spans="1:45" s="1" customFormat="1" ht="26.25" customHeight="1">
      <c r="B7" s="14"/>
      <c r="E7" s="192" t="str">
        <f>'Rekapitulácia stavby'!K6</f>
        <v>Rekonštrukcia pamätníka SNP v obci Divín</v>
      </c>
      <c r="F7" s="193"/>
      <c r="G7" s="193"/>
      <c r="H7" s="193"/>
      <c r="L7" s="14"/>
    </row>
    <row r="8" spans="1:45" s="2" customFormat="1" ht="12" customHeight="1">
      <c r="A8" s="23"/>
      <c r="B8" s="24"/>
      <c r="C8" s="23"/>
      <c r="D8" s="20" t="s">
        <v>77</v>
      </c>
      <c r="E8" s="142"/>
      <c r="F8" s="23"/>
      <c r="G8" s="23"/>
      <c r="H8" s="23"/>
      <c r="I8" s="23"/>
      <c r="J8" s="23"/>
      <c r="K8" s="23"/>
      <c r="L8" s="3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45" s="2" customFormat="1" ht="16.5" customHeight="1">
      <c r="A9" s="23"/>
      <c r="B9" s="24"/>
      <c r="C9" s="23"/>
      <c r="D9" s="23"/>
      <c r="E9" s="164" t="s">
        <v>158</v>
      </c>
      <c r="F9" s="191"/>
      <c r="G9" s="191"/>
      <c r="H9" s="191"/>
      <c r="I9" s="23"/>
      <c r="J9" s="23"/>
      <c r="K9" s="23"/>
      <c r="L9" s="3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45" s="2" customFormat="1">
      <c r="A10" s="23"/>
      <c r="B10" s="24"/>
      <c r="C10" s="23"/>
      <c r="D10" s="23"/>
      <c r="E10" s="142"/>
      <c r="F10" s="23"/>
      <c r="G10" s="23"/>
      <c r="H10" s="23"/>
      <c r="I10" s="23"/>
      <c r="J10" s="23"/>
      <c r="K10" s="23"/>
      <c r="L10" s="3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45" s="2" customFormat="1" ht="12" customHeight="1">
      <c r="A11" s="23"/>
      <c r="B11" s="24"/>
      <c r="C11" s="23"/>
      <c r="D11" s="20" t="s">
        <v>13</v>
      </c>
      <c r="E11" s="142"/>
      <c r="F11" s="18" t="s">
        <v>1</v>
      </c>
      <c r="G11" s="23"/>
      <c r="H11" s="23"/>
      <c r="I11" s="20" t="s">
        <v>14</v>
      </c>
      <c r="J11" s="18" t="s">
        <v>1</v>
      </c>
      <c r="K11" s="23"/>
      <c r="L11" s="3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45" s="2" customFormat="1" ht="12" customHeight="1">
      <c r="A12" s="23"/>
      <c r="B12" s="24"/>
      <c r="C12" s="23"/>
      <c r="D12" s="20" t="s">
        <v>15</v>
      </c>
      <c r="E12" s="142"/>
      <c r="F12" s="123" t="s">
        <v>154</v>
      </c>
      <c r="G12" s="23"/>
      <c r="H12" s="23"/>
      <c r="I12" s="20" t="s">
        <v>16</v>
      </c>
      <c r="J12" s="194" t="s">
        <v>199</v>
      </c>
      <c r="K12" s="23"/>
      <c r="L12" s="3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45" s="2" customFormat="1" ht="10.9" customHeight="1">
      <c r="A13" s="23"/>
      <c r="B13" s="24"/>
      <c r="C13" s="23"/>
      <c r="D13" s="23"/>
      <c r="E13" s="142"/>
      <c r="F13" s="23"/>
      <c r="G13" s="23"/>
      <c r="H13" s="23"/>
      <c r="I13" s="23"/>
      <c r="J13" s="23"/>
      <c r="K13" s="23"/>
      <c r="L13" s="3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45" s="2" customFormat="1" ht="12" customHeight="1">
      <c r="A14" s="23"/>
      <c r="B14" s="24"/>
      <c r="C14" s="23"/>
      <c r="D14" s="20" t="s">
        <v>17</v>
      </c>
      <c r="E14" s="142"/>
      <c r="F14" s="23"/>
      <c r="G14" s="23"/>
      <c r="H14" s="23"/>
      <c r="I14" s="20" t="s">
        <v>18</v>
      </c>
      <c r="J14" s="123" t="s">
        <v>156</v>
      </c>
      <c r="K14" s="23"/>
      <c r="L14" s="3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45" s="2" customFormat="1" ht="18" customHeight="1">
      <c r="A15" s="23"/>
      <c r="B15" s="24"/>
      <c r="C15" s="23"/>
      <c r="D15" s="23"/>
      <c r="F15" s="123" t="s">
        <v>155</v>
      </c>
      <c r="G15" s="23"/>
      <c r="H15" s="23"/>
      <c r="I15" s="20" t="s">
        <v>19</v>
      </c>
      <c r="J15" s="126">
        <v>2021237042</v>
      </c>
      <c r="K15" s="23"/>
      <c r="L15" s="3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45" s="2" customFormat="1" ht="6.95" customHeight="1">
      <c r="A16" s="23"/>
      <c r="B16" s="24"/>
      <c r="C16" s="23"/>
      <c r="D16" s="23"/>
      <c r="E16" s="142"/>
      <c r="F16" s="23"/>
      <c r="G16" s="23"/>
      <c r="H16" s="23"/>
      <c r="I16" s="23"/>
      <c r="J16" s="23"/>
      <c r="K16" s="23"/>
      <c r="L16" s="3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2" customFormat="1" ht="12" customHeight="1">
      <c r="A17" s="23"/>
      <c r="B17" s="24"/>
      <c r="C17" s="23"/>
      <c r="D17" s="20" t="s">
        <v>20</v>
      </c>
      <c r="E17" s="142"/>
      <c r="F17" s="196"/>
      <c r="G17" s="23"/>
      <c r="H17" s="23"/>
      <c r="I17" s="20" t="s">
        <v>18</v>
      </c>
      <c r="J17" s="18" t="str">
        <f>'Rekapitulácia stavby'!AN13</f>
        <v/>
      </c>
      <c r="K17" s="23"/>
      <c r="L17" s="3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2" customFormat="1" ht="18" customHeight="1">
      <c r="A18" s="23"/>
      <c r="B18" s="24"/>
      <c r="C18" s="23"/>
      <c r="D18" s="23"/>
      <c r="E18" s="184" t="str">
        <f>'Rekapitulácia stavby'!E14</f>
        <v xml:space="preserve"> </v>
      </c>
      <c r="F18" s="184"/>
      <c r="G18" s="184"/>
      <c r="H18" s="184"/>
      <c r="I18" s="20" t="s">
        <v>19</v>
      </c>
      <c r="J18" s="18" t="str">
        <f>'Rekapitulácia stavby'!AN14</f>
        <v/>
      </c>
      <c r="K18" s="23"/>
      <c r="L18" s="3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2" customFormat="1" ht="6.95" customHeight="1">
      <c r="A19" s="23"/>
      <c r="B19" s="24"/>
      <c r="C19" s="23"/>
      <c r="D19" s="23"/>
      <c r="E19" s="142"/>
      <c r="F19" s="23"/>
      <c r="G19" s="23"/>
      <c r="H19" s="23"/>
      <c r="I19" s="23"/>
      <c r="J19" s="23"/>
      <c r="K19" s="23"/>
      <c r="L19" s="3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2" customFormat="1" ht="12" customHeight="1">
      <c r="A20" s="23"/>
      <c r="B20" s="24"/>
      <c r="C20" s="23"/>
      <c r="D20" s="20" t="s">
        <v>22</v>
      </c>
      <c r="E20" s="142"/>
      <c r="F20" s="23"/>
      <c r="G20" s="23"/>
      <c r="H20" s="23"/>
      <c r="I20" s="20" t="s">
        <v>18</v>
      </c>
      <c r="J20" s="122">
        <v>44413301</v>
      </c>
      <c r="K20" s="23"/>
      <c r="L20" s="3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2" customFormat="1" ht="18" customHeight="1">
      <c r="A21" s="23"/>
      <c r="B21" s="24"/>
      <c r="C21" s="23"/>
      <c r="D21" s="23"/>
      <c r="F21" s="123" t="s">
        <v>150</v>
      </c>
      <c r="G21" s="23"/>
      <c r="H21" s="23"/>
      <c r="I21" s="20" t="s">
        <v>19</v>
      </c>
      <c r="J21" s="120" t="s">
        <v>152</v>
      </c>
      <c r="K21" s="23"/>
      <c r="L21" s="3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2" customFormat="1" ht="6.95" customHeight="1">
      <c r="A22" s="23"/>
      <c r="B22" s="24"/>
      <c r="C22" s="23"/>
      <c r="D22" s="23"/>
      <c r="E22" s="142"/>
      <c r="F22" s="23"/>
      <c r="G22" s="23"/>
      <c r="H22" s="23"/>
      <c r="I22" s="23"/>
      <c r="J22" s="23"/>
      <c r="K22" s="23"/>
      <c r="L22" s="3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2" customFormat="1" ht="12" customHeight="1">
      <c r="A23" s="23"/>
      <c r="B23" s="24"/>
      <c r="C23" s="23"/>
      <c r="D23" s="20" t="s">
        <v>25</v>
      </c>
      <c r="E23" s="142"/>
      <c r="F23" s="23"/>
      <c r="G23" s="23"/>
      <c r="H23" s="23"/>
      <c r="I23" s="20" t="s">
        <v>18</v>
      </c>
      <c r="J23" s="18" t="str">
        <f>IF('Rekapitulácia stavby'!AN19="","",'Rekapitulácia stavby'!AN19)</f>
        <v/>
      </c>
      <c r="K23" s="23"/>
      <c r="L23" s="3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2" customFormat="1" ht="18" customHeight="1">
      <c r="A24" s="23"/>
      <c r="B24" s="24"/>
      <c r="C24" s="23"/>
      <c r="D24" s="23"/>
      <c r="E24" s="143" t="str">
        <f>IF('Rekapitulácia stavby'!E20="","",'Rekapitulácia stavby'!E20)</f>
        <v xml:space="preserve"> </v>
      </c>
      <c r="F24" s="23"/>
      <c r="G24" s="23"/>
      <c r="H24" s="23"/>
      <c r="I24" s="20" t="s">
        <v>19</v>
      </c>
      <c r="J24" s="18" t="str">
        <f>IF('Rekapitulácia stavby'!AN20="","",'Rekapitulácia stavby'!AN20)</f>
        <v/>
      </c>
      <c r="K24" s="23"/>
      <c r="L24" s="3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2" customFormat="1" ht="6.95" customHeight="1">
      <c r="A25" s="23"/>
      <c r="B25" s="24"/>
      <c r="C25" s="23"/>
      <c r="D25" s="23"/>
      <c r="E25" s="142"/>
      <c r="F25" s="23"/>
      <c r="G25" s="23"/>
      <c r="H25" s="23"/>
      <c r="I25" s="23"/>
      <c r="J25" s="23"/>
      <c r="K25" s="23"/>
      <c r="L25" s="3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2" customFormat="1" ht="12" customHeight="1">
      <c r="A26" s="23"/>
      <c r="B26" s="24"/>
      <c r="C26" s="23"/>
      <c r="D26" s="20" t="s">
        <v>26</v>
      </c>
      <c r="E26" s="142"/>
      <c r="F26" s="23"/>
      <c r="G26" s="23"/>
      <c r="H26" s="23"/>
      <c r="I26" s="23"/>
      <c r="J26" s="23"/>
      <c r="K26" s="23"/>
      <c r="L26" s="3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8" customFormat="1" ht="16.5" customHeight="1">
      <c r="A27" s="80"/>
      <c r="B27" s="81"/>
      <c r="C27" s="80"/>
      <c r="D27" s="80"/>
      <c r="E27" s="186" t="s">
        <v>1</v>
      </c>
      <c r="F27" s="186"/>
      <c r="G27" s="186"/>
      <c r="H27" s="186"/>
      <c r="I27" s="80"/>
      <c r="J27" s="80"/>
      <c r="K27" s="80"/>
      <c r="L27" s="82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s="2" customFormat="1" ht="6.95" customHeight="1">
      <c r="A28" s="23"/>
      <c r="B28" s="24"/>
      <c r="C28" s="23"/>
      <c r="D28" s="23"/>
      <c r="E28" s="142"/>
      <c r="F28" s="23"/>
      <c r="G28" s="23"/>
      <c r="H28" s="23"/>
      <c r="I28" s="23"/>
      <c r="J28" s="23"/>
      <c r="K28" s="23"/>
      <c r="L28" s="3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2" customFormat="1" ht="6.95" customHeight="1">
      <c r="A29" s="23"/>
      <c r="B29" s="24"/>
      <c r="C29" s="23"/>
      <c r="D29" s="55"/>
      <c r="E29" s="144"/>
      <c r="F29" s="55"/>
      <c r="G29" s="55"/>
      <c r="H29" s="55"/>
      <c r="I29" s="55"/>
      <c r="J29" s="55"/>
      <c r="K29" s="55"/>
      <c r="L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2" customFormat="1" ht="25.35" customHeight="1">
      <c r="A30" s="23"/>
      <c r="B30" s="24"/>
      <c r="C30" s="23"/>
      <c r="D30" s="83" t="s">
        <v>27</v>
      </c>
      <c r="E30" s="142"/>
      <c r="F30" s="23"/>
      <c r="G30" s="23"/>
      <c r="H30" s="23"/>
      <c r="I30" s="23"/>
      <c r="J30" s="60">
        <f>ROUND(J116, 2)</f>
        <v>0</v>
      </c>
      <c r="K30" s="23"/>
      <c r="L30" s="3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2" customFormat="1" ht="6.95" customHeight="1">
      <c r="A31" s="23"/>
      <c r="B31" s="24"/>
      <c r="C31" s="23"/>
      <c r="D31" s="55"/>
      <c r="E31" s="144"/>
      <c r="F31" s="55"/>
      <c r="G31" s="55"/>
      <c r="H31" s="55"/>
      <c r="I31" s="55"/>
      <c r="J31" s="55"/>
      <c r="K31" s="55"/>
      <c r="L31" s="3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2" customFormat="1" ht="14.45" customHeight="1">
      <c r="A32" s="23"/>
      <c r="B32" s="24"/>
      <c r="C32" s="23"/>
      <c r="D32" s="23"/>
      <c r="E32" s="142"/>
      <c r="F32" s="27" t="s">
        <v>29</v>
      </c>
      <c r="G32" s="23"/>
      <c r="H32" s="23"/>
      <c r="I32" s="27" t="s">
        <v>28</v>
      </c>
      <c r="J32" s="27" t="s">
        <v>30</v>
      </c>
      <c r="K32" s="23"/>
      <c r="L32" s="3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2" customFormat="1" ht="14.45" customHeight="1">
      <c r="A33" s="23"/>
      <c r="B33" s="24"/>
      <c r="C33" s="23"/>
      <c r="D33" s="84" t="s">
        <v>31</v>
      </c>
      <c r="E33" s="125" t="s">
        <v>32</v>
      </c>
      <c r="F33" s="85">
        <f>ROUND((SUM(BD116:BD156)),  2)</f>
        <v>0</v>
      </c>
      <c r="G33" s="23"/>
      <c r="H33" s="23"/>
      <c r="I33" s="86">
        <v>0.2</v>
      </c>
      <c r="J33" s="85">
        <f>ROUND(((SUM(BD116:BD156))*I33),  2)</f>
        <v>0</v>
      </c>
      <c r="K33" s="23"/>
      <c r="L33" s="3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2" customFormat="1" ht="14.45" customHeight="1">
      <c r="A34" s="23"/>
      <c r="B34" s="24"/>
      <c r="C34" s="23"/>
      <c r="D34" s="23"/>
      <c r="E34" s="125" t="s">
        <v>33</v>
      </c>
      <c r="F34" s="85">
        <v>0</v>
      </c>
      <c r="G34" s="23"/>
      <c r="H34" s="23"/>
      <c r="I34" s="86">
        <v>0.2</v>
      </c>
      <c r="J34" s="85">
        <f>J30*0.2</f>
        <v>0</v>
      </c>
      <c r="K34" s="23"/>
      <c r="L34" s="3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2" customFormat="1" ht="14.45" hidden="1" customHeight="1">
      <c r="A35" s="23"/>
      <c r="B35" s="24"/>
      <c r="C35" s="23"/>
      <c r="D35" s="23"/>
      <c r="E35" s="145" t="s">
        <v>34</v>
      </c>
      <c r="F35" s="85">
        <f>ROUND((SUM(BF116:BF156)),  2)</f>
        <v>0</v>
      </c>
      <c r="G35" s="23"/>
      <c r="H35" s="23"/>
      <c r="I35" s="86">
        <v>0.2</v>
      </c>
      <c r="J35" s="85">
        <f>0</f>
        <v>0</v>
      </c>
      <c r="K35" s="23"/>
      <c r="L35" s="3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2" customFormat="1" ht="14.45" hidden="1" customHeight="1">
      <c r="A36" s="23"/>
      <c r="B36" s="24"/>
      <c r="C36" s="23"/>
      <c r="D36" s="23"/>
      <c r="E36" s="145" t="s">
        <v>35</v>
      </c>
      <c r="F36" s="85">
        <f>ROUND((SUM(BG116:BG156)),  2)</f>
        <v>0</v>
      </c>
      <c r="G36" s="23"/>
      <c r="H36" s="23"/>
      <c r="I36" s="86">
        <v>0.2</v>
      </c>
      <c r="J36" s="85">
        <f>0</f>
        <v>0</v>
      </c>
      <c r="K36" s="23"/>
      <c r="L36" s="3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2" customFormat="1" ht="14.45" hidden="1" customHeight="1">
      <c r="A37" s="23"/>
      <c r="B37" s="24"/>
      <c r="C37" s="23"/>
      <c r="D37" s="23"/>
      <c r="E37" s="145" t="s">
        <v>36</v>
      </c>
      <c r="F37" s="85">
        <f>ROUND((SUM(BH116:BH156)),  2)</f>
        <v>0</v>
      </c>
      <c r="G37" s="23"/>
      <c r="H37" s="23"/>
      <c r="I37" s="86">
        <v>0</v>
      </c>
      <c r="J37" s="85">
        <f>0</f>
        <v>0</v>
      </c>
      <c r="K37" s="23"/>
      <c r="L37" s="3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2" customFormat="1" ht="6.95" customHeight="1">
      <c r="A38" s="23"/>
      <c r="B38" s="24"/>
      <c r="C38" s="23"/>
      <c r="D38" s="23"/>
      <c r="E38" s="142"/>
      <c r="F38" s="23"/>
      <c r="G38" s="23"/>
      <c r="H38" s="23"/>
      <c r="I38" s="23"/>
      <c r="J38" s="23"/>
      <c r="K38" s="23"/>
      <c r="L38" s="3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2" customFormat="1" ht="25.35" customHeight="1">
      <c r="A39" s="23"/>
      <c r="B39" s="24"/>
      <c r="C39" s="87"/>
      <c r="D39" s="88" t="s">
        <v>37</v>
      </c>
      <c r="E39" s="146"/>
      <c r="F39" s="49"/>
      <c r="G39" s="89" t="s">
        <v>38</v>
      </c>
      <c r="H39" s="90" t="s">
        <v>39</v>
      </c>
      <c r="I39" s="49"/>
      <c r="J39" s="91">
        <f>SUM(J30:J37)</f>
        <v>0</v>
      </c>
      <c r="K39" s="92"/>
      <c r="L39" s="3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2" customFormat="1" ht="14.45" customHeight="1">
      <c r="A40" s="23"/>
      <c r="B40" s="24"/>
      <c r="C40" s="23"/>
      <c r="D40" s="23"/>
      <c r="E40" s="142"/>
      <c r="F40" s="23"/>
      <c r="G40" s="23"/>
      <c r="H40" s="23"/>
      <c r="I40" s="23"/>
      <c r="J40" s="23"/>
      <c r="K40" s="23"/>
      <c r="L40" s="33"/>
      <c r="S40" s="23"/>
      <c r="T40" s="23"/>
      <c r="U40" s="23"/>
      <c r="V40" s="116"/>
      <c r="W40" s="23"/>
      <c r="X40" s="23"/>
      <c r="Y40" s="23"/>
      <c r="Z40" s="23"/>
      <c r="AA40" s="23"/>
      <c r="AB40" s="23"/>
      <c r="AC40" s="23"/>
      <c r="AD40" s="23"/>
    </row>
    <row r="41" spans="1:30" s="1" customFormat="1" ht="14.45" customHeight="1">
      <c r="B41" s="14"/>
      <c r="E41" s="140"/>
      <c r="L41" s="14"/>
    </row>
    <row r="42" spans="1:30" s="1" customFormat="1" ht="14.45" customHeight="1">
      <c r="B42" s="14"/>
      <c r="E42" s="140"/>
      <c r="L42" s="14"/>
    </row>
    <row r="43" spans="1:30" s="1" customFormat="1" ht="14.45" customHeight="1">
      <c r="B43" s="14"/>
      <c r="E43" s="140"/>
      <c r="L43" s="14"/>
    </row>
    <row r="44" spans="1:30" s="1" customFormat="1" ht="14.45" customHeight="1">
      <c r="B44" s="14"/>
      <c r="E44" s="140"/>
      <c r="L44" s="14"/>
    </row>
    <row r="45" spans="1:30" s="1" customFormat="1" ht="14.45" customHeight="1">
      <c r="B45" s="14"/>
      <c r="E45" s="140"/>
      <c r="L45" s="14"/>
    </row>
    <row r="46" spans="1:30" s="1" customFormat="1" ht="14.45" customHeight="1">
      <c r="B46" s="14"/>
      <c r="E46" s="140"/>
      <c r="L46" s="14"/>
    </row>
    <row r="47" spans="1:30" s="1" customFormat="1" ht="14.45" customHeight="1">
      <c r="B47" s="14"/>
      <c r="E47" s="140"/>
      <c r="L47" s="14"/>
    </row>
    <row r="48" spans="1:30" s="1" customFormat="1" ht="14.45" customHeight="1">
      <c r="B48" s="14"/>
      <c r="E48" s="140"/>
      <c r="L48" s="14"/>
    </row>
    <row r="49" spans="1:30" s="1" customFormat="1" ht="14.45" customHeight="1">
      <c r="B49" s="14"/>
      <c r="E49" s="140"/>
      <c r="L49" s="14"/>
    </row>
    <row r="50" spans="1:30" s="2" customFormat="1" ht="14.45" customHeight="1">
      <c r="B50" s="33"/>
      <c r="D50" s="34" t="s">
        <v>40</v>
      </c>
      <c r="E50" s="147"/>
      <c r="F50" s="35"/>
      <c r="G50" s="34" t="s">
        <v>41</v>
      </c>
      <c r="H50" s="35"/>
      <c r="I50" s="35"/>
      <c r="J50" s="35"/>
      <c r="K50" s="35"/>
      <c r="L50" s="33"/>
    </row>
    <row r="51" spans="1:30">
      <c r="B51" s="14"/>
      <c r="L51" s="14"/>
    </row>
    <row r="52" spans="1:30">
      <c r="B52" s="14"/>
      <c r="L52" s="14"/>
    </row>
    <row r="53" spans="1:30">
      <c r="B53" s="14"/>
      <c r="L53" s="14"/>
    </row>
    <row r="54" spans="1:30">
      <c r="B54" s="14"/>
      <c r="L54" s="14"/>
    </row>
    <row r="55" spans="1:30">
      <c r="B55" s="14"/>
      <c r="L55" s="14"/>
    </row>
    <row r="56" spans="1:30">
      <c r="B56" s="14"/>
      <c r="L56" s="14"/>
    </row>
    <row r="57" spans="1:30">
      <c r="B57" s="14"/>
      <c r="L57" s="14"/>
    </row>
    <row r="58" spans="1:30">
      <c r="B58" s="14"/>
      <c r="L58" s="14"/>
    </row>
    <row r="59" spans="1:30">
      <c r="B59" s="14"/>
      <c r="L59" s="14"/>
    </row>
    <row r="60" spans="1:30">
      <c r="B60" s="14"/>
      <c r="L60" s="14"/>
    </row>
    <row r="61" spans="1:30" s="2" customFormat="1" ht="12.75">
      <c r="A61" s="23"/>
      <c r="B61" s="24"/>
      <c r="C61" s="23"/>
      <c r="D61" s="36" t="s">
        <v>42</v>
      </c>
      <c r="E61" s="148"/>
      <c r="F61" s="93" t="s">
        <v>43</v>
      </c>
      <c r="G61" s="36" t="s">
        <v>42</v>
      </c>
      <c r="H61" s="26"/>
      <c r="I61" s="26"/>
      <c r="J61" s="94" t="s">
        <v>43</v>
      </c>
      <c r="K61" s="26"/>
      <c r="L61" s="3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>
      <c r="B62" s="14"/>
      <c r="L62" s="14"/>
    </row>
    <row r="63" spans="1:30">
      <c r="B63" s="14"/>
      <c r="L63" s="14"/>
    </row>
    <row r="64" spans="1:30">
      <c r="B64" s="14"/>
      <c r="L64" s="14"/>
    </row>
    <row r="65" spans="1:30" s="2" customFormat="1" ht="12.75">
      <c r="A65" s="23"/>
      <c r="B65" s="24"/>
      <c r="C65" s="23"/>
      <c r="D65" s="34" t="s">
        <v>44</v>
      </c>
      <c r="E65" s="149"/>
      <c r="F65" s="37"/>
      <c r="G65" s="34" t="s">
        <v>45</v>
      </c>
      <c r="H65" s="37"/>
      <c r="I65" s="37"/>
      <c r="J65" s="37"/>
      <c r="K65" s="37"/>
      <c r="L65" s="3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>
      <c r="B66" s="14"/>
      <c r="L66" s="14"/>
    </row>
    <row r="67" spans="1:30">
      <c r="B67" s="14"/>
      <c r="L67" s="14"/>
    </row>
    <row r="68" spans="1:30">
      <c r="B68" s="14"/>
      <c r="L68" s="14"/>
    </row>
    <row r="69" spans="1:30">
      <c r="B69" s="14"/>
      <c r="L69" s="14"/>
    </row>
    <row r="70" spans="1:30">
      <c r="B70" s="14"/>
      <c r="L70" s="14"/>
    </row>
    <row r="71" spans="1:30">
      <c r="B71" s="14"/>
      <c r="L71" s="14"/>
    </row>
    <row r="72" spans="1:30">
      <c r="B72" s="14"/>
      <c r="L72" s="14"/>
    </row>
    <row r="73" spans="1:30">
      <c r="B73" s="14"/>
      <c r="L73" s="14"/>
    </row>
    <row r="74" spans="1:30">
      <c r="B74" s="14"/>
      <c r="L74" s="14"/>
    </row>
    <row r="75" spans="1:30">
      <c r="B75" s="14"/>
      <c r="L75" s="14"/>
    </row>
    <row r="76" spans="1:30" s="2" customFormat="1" ht="12.75">
      <c r="A76" s="23"/>
      <c r="B76" s="24"/>
      <c r="C76" s="23"/>
      <c r="D76" s="36" t="s">
        <v>42</v>
      </c>
      <c r="E76" s="148"/>
      <c r="F76" s="93" t="s">
        <v>43</v>
      </c>
      <c r="G76" s="36" t="s">
        <v>42</v>
      </c>
      <c r="H76" s="26"/>
      <c r="I76" s="26"/>
      <c r="J76" s="94" t="s">
        <v>43</v>
      </c>
      <c r="K76" s="26"/>
      <c r="L76" s="3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2" customFormat="1" ht="14.45" customHeight="1">
      <c r="A77" s="23"/>
      <c r="B77" s="38"/>
      <c r="C77" s="39"/>
      <c r="D77" s="39"/>
      <c r="E77" s="150"/>
      <c r="F77" s="39"/>
      <c r="G77" s="39"/>
      <c r="H77" s="39"/>
      <c r="I77" s="39"/>
      <c r="J77" s="39"/>
      <c r="K77" s="39"/>
      <c r="L77" s="3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81" spans="1:46" s="2" customFormat="1" ht="6.95" customHeight="1">
      <c r="A81" s="23"/>
      <c r="B81" s="40"/>
      <c r="C81" s="41"/>
      <c r="D81" s="41"/>
      <c r="E81" s="151"/>
      <c r="F81" s="41"/>
      <c r="G81" s="41"/>
      <c r="H81" s="41"/>
      <c r="I81" s="41"/>
      <c r="J81" s="41"/>
      <c r="K81" s="41"/>
      <c r="L81" s="3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46" s="2" customFormat="1" ht="24.95" customHeight="1">
      <c r="A82" s="23"/>
      <c r="B82" s="24"/>
      <c r="C82" s="15" t="s">
        <v>78</v>
      </c>
      <c r="D82" s="23"/>
      <c r="E82" s="142"/>
      <c r="F82" s="23"/>
      <c r="G82" s="23"/>
      <c r="H82" s="23"/>
      <c r="I82" s="23"/>
      <c r="J82" s="23"/>
      <c r="K82" s="23"/>
      <c r="L82" s="3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46" s="2" customFormat="1" ht="6.95" customHeight="1">
      <c r="A83" s="23"/>
      <c r="B83" s="24"/>
      <c r="C83" s="23"/>
      <c r="D83" s="23"/>
      <c r="E83" s="142"/>
      <c r="F83" s="23"/>
      <c r="G83" s="23"/>
      <c r="H83" s="23"/>
      <c r="I83" s="23"/>
      <c r="J83" s="23"/>
      <c r="K83" s="23"/>
      <c r="L83" s="3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46" s="2" customFormat="1" ht="12" customHeight="1">
      <c r="A84" s="23"/>
      <c r="B84" s="24"/>
      <c r="C84" s="20" t="s">
        <v>12</v>
      </c>
      <c r="D84" s="23"/>
      <c r="E84" s="142"/>
      <c r="F84" s="23"/>
      <c r="G84" s="23"/>
      <c r="H84" s="23"/>
      <c r="I84" s="23"/>
      <c r="J84" s="23"/>
      <c r="K84" s="23"/>
      <c r="L84" s="3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46" s="2" customFormat="1" ht="26.25" customHeight="1">
      <c r="A85" s="23"/>
      <c r="B85" s="24"/>
      <c r="C85" s="23"/>
      <c r="D85" s="23"/>
      <c r="E85" s="192" t="str">
        <f>E7</f>
        <v>Rekonštrukcia pamätníka SNP v obci Divín</v>
      </c>
      <c r="F85" s="193"/>
      <c r="G85" s="193"/>
      <c r="H85" s="193"/>
      <c r="I85" s="23"/>
      <c r="J85" s="23"/>
      <c r="K85" s="23"/>
      <c r="L85" s="3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46" s="2" customFormat="1" ht="12" customHeight="1">
      <c r="A86" s="23"/>
      <c r="B86" s="24"/>
      <c r="C86" s="20" t="s">
        <v>77</v>
      </c>
      <c r="D86" s="23"/>
      <c r="E86" s="142"/>
      <c r="F86" s="23"/>
      <c r="G86" s="23"/>
      <c r="H86" s="23"/>
      <c r="I86" s="23"/>
      <c r="J86" s="23"/>
      <c r="K86" s="23"/>
      <c r="L86" s="3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46" s="2" customFormat="1" ht="16.5" customHeight="1">
      <c r="A87" s="23"/>
      <c r="B87" s="24"/>
      <c r="C87" s="23"/>
      <c r="D87" s="23"/>
      <c r="E87" s="164" t="str">
        <f>E9</f>
        <v>SO 01 - Pamätník SNP v obci Divín</v>
      </c>
      <c r="F87" s="191"/>
      <c r="G87" s="191"/>
      <c r="H87" s="191"/>
      <c r="I87" s="23"/>
      <c r="J87" s="23"/>
      <c r="K87" s="23"/>
      <c r="L87" s="3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46" s="2" customFormat="1" ht="6.95" customHeight="1">
      <c r="A88" s="23"/>
      <c r="B88" s="24"/>
      <c r="C88" s="23"/>
      <c r="D88" s="23"/>
      <c r="E88" s="142"/>
      <c r="F88" s="23"/>
      <c r="G88" s="23"/>
      <c r="H88" s="23"/>
      <c r="I88" s="23"/>
      <c r="J88" s="23"/>
      <c r="K88" s="23"/>
      <c r="L88" s="3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46" s="2" customFormat="1" ht="12" customHeight="1">
      <c r="A89" s="23"/>
      <c r="B89" s="24"/>
      <c r="C89" s="20" t="s">
        <v>15</v>
      </c>
      <c r="D89" s="23"/>
      <c r="E89" s="142"/>
      <c r="F89" s="18" t="str">
        <f>F12</f>
        <v>Divín, Námestie mieru, časť parku, parcela č. 1310 C-KN</v>
      </c>
      <c r="G89" s="23"/>
      <c r="H89" s="23"/>
      <c r="I89" s="20" t="s">
        <v>16</v>
      </c>
      <c r="J89" s="194" t="str">
        <f>IF(J12="","",J12)</f>
        <v>Vyplň údaj</v>
      </c>
      <c r="K89" s="23"/>
      <c r="L89" s="3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46" s="2" customFormat="1" ht="6.95" customHeight="1">
      <c r="A90" s="23"/>
      <c r="B90" s="24"/>
      <c r="C90" s="23"/>
      <c r="D90" s="23"/>
      <c r="E90" s="142"/>
      <c r="F90" s="23"/>
      <c r="G90" s="23"/>
      <c r="H90" s="23"/>
      <c r="I90" s="23"/>
      <c r="J90" s="23"/>
      <c r="K90" s="23"/>
      <c r="L90" s="3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46" s="2" customFormat="1" ht="25.7" customHeight="1">
      <c r="A91" s="23"/>
      <c r="B91" s="24"/>
      <c r="C91" s="20" t="s">
        <v>17</v>
      </c>
      <c r="D91" s="23"/>
      <c r="E91" s="142"/>
      <c r="F91" s="18" t="str">
        <f>F15</f>
        <v>Obec Divín, Námestie mieru 654/3, 985 52 Divín</v>
      </c>
      <c r="G91" s="23"/>
      <c r="H91" s="23"/>
      <c r="I91" s="20" t="s">
        <v>22</v>
      </c>
      <c r="J91" s="21" t="s">
        <v>151</v>
      </c>
      <c r="K91" s="23"/>
      <c r="L91" s="3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46" s="2" customFormat="1" ht="15.2" customHeight="1">
      <c r="A92" s="23"/>
      <c r="B92" s="24"/>
      <c r="C92" s="20" t="s">
        <v>20</v>
      </c>
      <c r="D92" s="23"/>
      <c r="E92" s="142"/>
      <c r="F92" s="18" t="str">
        <f>IF(E18="","",E18)</f>
        <v xml:space="preserve"> </v>
      </c>
      <c r="G92" s="23"/>
      <c r="H92" s="23"/>
      <c r="I92" s="20" t="s">
        <v>25</v>
      </c>
      <c r="J92" s="21" t="str">
        <f>E24</f>
        <v xml:space="preserve"> </v>
      </c>
      <c r="K92" s="23"/>
      <c r="L92" s="3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46" s="2" customFormat="1" ht="10.35" customHeight="1">
      <c r="A93" s="23"/>
      <c r="B93" s="24"/>
      <c r="C93" s="23"/>
      <c r="D93" s="23"/>
      <c r="E93" s="142"/>
      <c r="F93" s="23"/>
      <c r="G93" s="23"/>
      <c r="H93" s="23"/>
      <c r="I93" s="23"/>
      <c r="J93" s="23"/>
      <c r="K93" s="23"/>
      <c r="L93" s="3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46" s="2" customFormat="1" ht="29.25" customHeight="1">
      <c r="A94" s="23"/>
      <c r="B94" s="24"/>
      <c r="C94" s="95" t="s">
        <v>79</v>
      </c>
      <c r="D94" s="87"/>
      <c r="E94" s="152"/>
      <c r="F94" s="87"/>
      <c r="G94" s="87"/>
      <c r="H94" s="87"/>
      <c r="I94" s="87"/>
      <c r="J94" s="96" t="s">
        <v>80</v>
      </c>
      <c r="K94" s="87"/>
      <c r="L94" s="3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46" s="2" customFormat="1" ht="10.35" customHeight="1">
      <c r="A95" s="23"/>
      <c r="B95" s="24"/>
      <c r="C95" s="23"/>
      <c r="D95" s="23"/>
      <c r="E95" s="142"/>
      <c r="F95" s="23"/>
      <c r="G95" s="23"/>
      <c r="H95" s="23"/>
      <c r="I95" s="23"/>
      <c r="J95" s="23"/>
      <c r="K95" s="23"/>
      <c r="L95" s="3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46" s="2" customFormat="1" ht="22.9" customHeight="1">
      <c r="A96" s="23"/>
      <c r="B96" s="24"/>
      <c r="C96" s="97" t="s">
        <v>81</v>
      </c>
      <c r="D96" s="23"/>
      <c r="E96" s="142"/>
      <c r="F96" s="23"/>
      <c r="G96" s="23"/>
      <c r="H96" s="23"/>
      <c r="I96" s="23"/>
      <c r="J96" s="60">
        <f>J116</f>
        <v>0</v>
      </c>
      <c r="K96" s="23"/>
      <c r="L96" s="3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T96" s="11" t="s">
        <v>82</v>
      </c>
    </row>
    <row r="97" spans="1:30" s="2" customFormat="1" ht="21.75" customHeight="1">
      <c r="A97" s="23"/>
      <c r="B97" s="24"/>
      <c r="C97" s="23"/>
      <c r="D97" s="23"/>
      <c r="E97" s="142"/>
      <c r="F97" s="23"/>
      <c r="G97" s="23"/>
      <c r="H97" s="23"/>
      <c r="I97" s="23"/>
      <c r="J97" s="23"/>
      <c r="K97" s="23"/>
      <c r="L97" s="3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2" customFormat="1" ht="6.95" customHeight="1">
      <c r="A98" s="23"/>
      <c r="B98" s="38"/>
      <c r="C98" s="39"/>
      <c r="D98" s="39"/>
      <c r="E98" s="150"/>
      <c r="F98" s="39"/>
      <c r="G98" s="39"/>
      <c r="H98" s="39"/>
      <c r="I98" s="39"/>
      <c r="J98" s="39"/>
      <c r="K98" s="39"/>
      <c r="L98" s="3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102" spans="1:30" s="2" customFormat="1" ht="6.95" customHeight="1">
      <c r="A102" s="23"/>
      <c r="B102" s="40"/>
      <c r="C102" s="41"/>
      <c r="D102" s="41"/>
      <c r="E102" s="151"/>
      <c r="F102" s="41"/>
      <c r="G102" s="41"/>
      <c r="H102" s="41"/>
      <c r="I102" s="41"/>
      <c r="J102" s="41"/>
      <c r="K102" s="41"/>
      <c r="L102" s="3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2" customFormat="1" ht="24.95" customHeight="1">
      <c r="A103" s="23"/>
      <c r="B103" s="24"/>
      <c r="C103" s="15" t="s">
        <v>83</v>
      </c>
      <c r="D103" s="23"/>
      <c r="E103" s="142"/>
      <c r="F103" s="23"/>
      <c r="G103" s="23"/>
      <c r="H103" s="23"/>
      <c r="I103" s="23"/>
      <c r="J103" s="23"/>
      <c r="K103" s="23"/>
      <c r="L103" s="3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2" customFormat="1" ht="6.95" customHeight="1">
      <c r="A104" s="23"/>
      <c r="B104" s="24"/>
      <c r="C104" s="23"/>
      <c r="D104" s="23"/>
      <c r="E104" s="142"/>
      <c r="F104" s="23"/>
      <c r="G104" s="23"/>
      <c r="H104" s="23"/>
      <c r="I104" s="23"/>
      <c r="J104" s="23"/>
      <c r="K104" s="23"/>
      <c r="L104" s="3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2" customFormat="1" ht="12" customHeight="1">
      <c r="A105" s="23"/>
      <c r="B105" s="24"/>
      <c r="C105" s="20" t="s">
        <v>12</v>
      </c>
      <c r="D105" s="23"/>
      <c r="E105" s="142"/>
      <c r="F105" s="23"/>
      <c r="G105" s="23"/>
      <c r="H105" s="23"/>
      <c r="I105" s="23"/>
      <c r="J105" s="23"/>
      <c r="K105" s="23"/>
      <c r="L105" s="3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2" customFormat="1" ht="26.25" customHeight="1">
      <c r="A106" s="23"/>
      <c r="B106" s="24"/>
      <c r="C106" s="23"/>
      <c r="D106" s="23"/>
      <c r="E106" s="192" t="str">
        <f>E7</f>
        <v>Rekonštrukcia pamätníka SNP v obci Divín</v>
      </c>
      <c r="F106" s="193"/>
      <c r="G106" s="193"/>
      <c r="H106" s="193"/>
      <c r="I106" s="23"/>
      <c r="J106" s="23"/>
      <c r="K106" s="23"/>
      <c r="L106" s="3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2" customFormat="1" ht="12" customHeight="1">
      <c r="A107" s="23"/>
      <c r="B107" s="24"/>
      <c r="C107" s="20" t="s">
        <v>77</v>
      </c>
      <c r="D107" s="23"/>
      <c r="E107" s="142"/>
      <c r="F107" s="23"/>
      <c r="G107" s="23"/>
      <c r="H107" s="23"/>
      <c r="I107" s="23"/>
      <c r="J107" s="23"/>
      <c r="K107" s="23"/>
      <c r="L107" s="3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2" customFormat="1" ht="16.5" customHeight="1">
      <c r="A108" s="23"/>
      <c r="B108" s="24"/>
      <c r="C108" s="23"/>
      <c r="D108" s="23"/>
      <c r="E108" s="164" t="str">
        <f>E9</f>
        <v>SO 01 - Pamätník SNP v obci Divín</v>
      </c>
      <c r="F108" s="191"/>
      <c r="G108" s="191"/>
      <c r="H108" s="191"/>
      <c r="I108" s="23"/>
      <c r="J108" s="23"/>
      <c r="K108" s="23"/>
      <c r="L108" s="3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2" customFormat="1" ht="6.95" customHeight="1">
      <c r="A109" s="23"/>
      <c r="B109" s="24"/>
      <c r="C109" s="23"/>
      <c r="D109" s="23"/>
      <c r="E109" s="142"/>
      <c r="F109" s="23"/>
      <c r="G109" s="23"/>
      <c r="H109" s="23"/>
      <c r="I109" s="23"/>
      <c r="J109" s="23"/>
      <c r="K109" s="23"/>
      <c r="L109" s="3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2" customFormat="1" ht="12" customHeight="1">
      <c r="A110" s="23"/>
      <c r="B110" s="24"/>
      <c r="C110" s="20" t="s">
        <v>15</v>
      </c>
      <c r="D110" s="23"/>
      <c r="E110" s="142"/>
      <c r="F110" s="18" t="str">
        <f>F12</f>
        <v>Divín, Námestie mieru, časť parku, parcela č. 1310 C-KN</v>
      </c>
      <c r="G110" s="23"/>
      <c r="H110" s="23"/>
      <c r="I110" s="20" t="s">
        <v>16</v>
      </c>
      <c r="J110" s="194" t="str">
        <f>IF(J12="","",J12)</f>
        <v>Vyplň údaj</v>
      </c>
      <c r="K110" s="23"/>
      <c r="L110" s="3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2" customFormat="1" ht="6.95" customHeight="1">
      <c r="A111" s="23"/>
      <c r="B111" s="24"/>
      <c r="C111" s="23"/>
      <c r="D111" s="23"/>
      <c r="E111" s="142"/>
      <c r="F111" s="23"/>
      <c r="G111" s="23"/>
      <c r="H111" s="23"/>
      <c r="I111" s="23"/>
      <c r="J111" s="23"/>
      <c r="K111" s="23"/>
      <c r="L111" s="3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2" customFormat="1" ht="25.7" customHeight="1">
      <c r="A112" s="23"/>
      <c r="B112" s="24"/>
      <c r="C112" s="20" t="s">
        <v>17</v>
      </c>
      <c r="D112" s="23"/>
      <c r="E112" s="142"/>
      <c r="F112" s="18" t="str">
        <f>F15</f>
        <v>Obec Divín, Námestie mieru 654/3, 985 52 Divín</v>
      </c>
      <c r="G112" s="23"/>
      <c r="H112" s="23"/>
      <c r="I112" s="20" t="s">
        <v>22</v>
      </c>
      <c r="J112" s="121" t="s">
        <v>195</v>
      </c>
      <c r="K112" s="23"/>
      <c r="L112" s="3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64" s="2" customFormat="1" ht="15.2" customHeight="1">
      <c r="A113" s="23"/>
      <c r="B113" s="24"/>
      <c r="C113" s="20" t="s">
        <v>20</v>
      </c>
      <c r="D113" s="23"/>
      <c r="E113" s="142"/>
      <c r="F113" s="195" t="str">
        <f>IF(E18="","",E18)</f>
        <v xml:space="preserve"> </v>
      </c>
      <c r="G113" s="23"/>
      <c r="H113" s="23"/>
      <c r="I113" s="20" t="s">
        <v>25</v>
      </c>
      <c r="J113" s="21" t="str">
        <f>E24</f>
        <v xml:space="preserve"> </v>
      </c>
      <c r="K113" s="23"/>
      <c r="L113" s="3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64" s="2" customFormat="1" ht="10.35" customHeight="1">
      <c r="A114" s="23"/>
      <c r="B114" s="24"/>
      <c r="C114" s="23"/>
      <c r="D114" s="23"/>
      <c r="E114" s="142"/>
      <c r="F114" s="23"/>
      <c r="G114" s="23"/>
      <c r="H114" s="23"/>
      <c r="I114" s="23"/>
      <c r="J114" s="23"/>
      <c r="K114" s="23"/>
      <c r="L114" s="3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64" s="9" customFormat="1" ht="29.25" customHeight="1">
      <c r="A115" s="98"/>
      <c r="B115" s="99"/>
      <c r="C115" s="100" t="s">
        <v>84</v>
      </c>
      <c r="D115" s="101" t="s">
        <v>52</v>
      </c>
      <c r="E115" s="101" t="s">
        <v>48</v>
      </c>
      <c r="F115" s="101" t="s">
        <v>49</v>
      </c>
      <c r="G115" s="101" t="s">
        <v>85</v>
      </c>
      <c r="H115" s="101" t="s">
        <v>86</v>
      </c>
      <c r="I115" s="101" t="s">
        <v>87</v>
      </c>
      <c r="J115" s="102" t="s">
        <v>80</v>
      </c>
      <c r="K115" s="103" t="s">
        <v>88</v>
      </c>
      <c r="L115" s="104"/>
      <c r="M115" s="51" t="s">
        <v>1</v>
      </c>
      <c r="N115" s="52" t="s">
        <v>31</v>
      </c>
      <c r="O115" s="52" t="s">
        <v>89</v>
      </c>
      <c r="P115" s="52" t="s">
        <v>90</v>
      </c>
      <c r="Q115" s="52" t="s">
        <v>91</v>
      </c>
      <c r="R115" s="52" t="s">
        <v>92</v>
      </c>
      <c r="S115" s="52" t="s">
        <v>93</v>
      </c>
      <c r="T115" s="53" t="s">
        <v>94</v>
      </c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</row>
    <row r="116" spans="1:64" s="2" customFormat="1" ht="22.9" customHeight="1">
      <c r="A116" s="23"/>
      <c r="B116" s="24"/>
      <c r="C116" s="58" t="s">
        <v>81</v>
      </c>
      <c r="D116" s="23"/>
      <c r="E116" s="142"/>
      <c r="F116" s="23"/>
      <c r="G116" s="23"/>
      <c r="H116" s="23"/>
      <c r="I116" s="23"/>
      <c r="J116" s="105">
        <f>SUM(J117:J156)</f>
        <v>0</v>
      </c>
      <c r="K116" s="23"/>
      <c r="L116" s="24"/>
      <c r="M116" s="54"/>
      <c r="N116" s="45"/>
      <c r="O116" s="55"/>
      <c r="P116" s="106">
        <f>SUM(P117:P156)</f>
        <v>0</v>
      </c>
      <c r="Q116" s="55"/>
      <c r="R116" s="106">
        <f>SUM(R117:R156)</f>
        <v>0</v>
      </c>
      <c r="S116" s="55"/>
      <c r="T116" s="107">
        <f>SUM(T117:T156)</f>
        <v>0</v>
      </c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S116" s="11" t="s">
        <v>66</v>
      </c>
      <c r="AT116" s="11" t="s">
        <v>82</v>
      </c>
      <c r="BJ116" s="108">
        <f>SUM(BJ117:BJ156)</f>
        <v>0</v>
      </c>
    </row>
    <row r="117" spans="1:64" s="2" customFormat="1" ht="14.45" customHeight="1">
      <c r="A117" s="23"/>
      <c r="B117" s="109"/>
      <c r="C117" s="132"/>
      <c r="D117" s="132"/>
      <c r="E117" s="153"/>
      <c r="F117" s="138" t="s">
        <v>194</v>
      </c>
      <c r="G117" s="133"/>
      <c r="H117" s="134"/>
      <c r="I117" s="134"/>
      <c r="J117" s="134"/>
      <c r="K117" s="127"/>
      <c r="L117" s="110"/>
      <c r="M117" s="111"/>
      <c r="N117" s="112"/>
      <c r="O117" s="113"/>
      <c r="P117" s="113"/>
      <c r="Q117" s="113"/>
      <c r="R117" s="113"/>
      <c r="S117" s="113"/>
      <c r="T117" s="114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Q117" s="115"/>
      <c r="AS117" s="115"/>
      <c r="AT117" s="115"/>
      <c r="AX117" s="11"/>
      <c r="BD117" s="116"/>
      <c r="BE117" s="116"/>
      <c r="BF117" s="116"/>
      <c r="BG117" s="116"/>
      <c r="BH117" s="116"/>
      <c r="BI117" s="11"/>
      <c r="BJ117" s="117"/>
      <c r="BK117" s="11"/>
      <c r="BL117" s="115"/>
    </row>
    <row r="118" spans="1:64" s="2" customFormat="1" ht="14.45" customHeight="1">
      <c r="A118" s="124"/>
      <c r="B118" s="109"/>
      <c r="C118" s="132">
        <v>1</v>
      </c>
      <c r="D118" s="132" t="s">
        <v>192</v>
      </c>
      <c r="E118" s="153" t="s">
        <v>96</v>
      </c>
      <c r="F118" s="139" t="s">
        <v>160</v>
      </c>
      <c r="G118" s="133" t="s">
        <v>115</v>
      </c>
      <c r="H118" s="134">
        <v>19.5</v>
      </c>
      <c r="I118" s="134"/>
      <c r="J118" s="134">
        <f t="shared" ref="J118" si="0">ROUND(I118*H118,3)</f>
        <v>0</v>
      </c>
      <c r="K118" s="127"/>
      <c r="L118" s="110"/>
      <c r="M118" s="111"/>
      <c r="N118" s="112"/>
      <c r="O118" s="113"/>
      <c r="P118" s="113"/>
      <c r="Q118" s="113"/>
      <c r="R118" s="113"/>
      <c r="S118" s="113"/>
      <c r="T118" s="11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Q118" s="115"/>
      <c r="AS118" s="115"/>
      <c r="AT118" s="115"/>
      <c r="AX118" s="11"/>
      <c r="BD118" s="116"/>
      <c r="BE118" s="116"/>
      <c r="BF118" s="116"/>
      <c r="BG118" s="116"/>
      <c r="BH118" s="116"/>
      <c r="BI118" s="11"/>
      <c r="BJ118" s="117"/>
      <c r="BK118" s="11"/>
      <c r="BL118" s="115"/>
    </row>
    <row r="119" spans="1:64" s="2" customFormat="1" ht="14.45" customHeight="1">
      <c r="A119" s="23"/>
      <c r="B119" s="109"/>
      <c r="C119" s="129">
        <v>2</v>
      </c>
      <c r="D119" s="129" t="s">
        <v>192</v>
      </c>
      <c r="E119" s="154" t="s">
        <v>102</v>
      </c>
      <c r="F119" s="155" t="s">
        <v>161</v>
      </c>
      <c r="G119" s="130" t="s">
        <v>115</v>
      </c>
      <c r="H119" s="131">
        <v>34.200000000000003</v>
      </c>
      <c r="I119" s="131"/>
      <c r="J119" s="131">
        <f t="shared" ref="J119:J156" si="1">ROUND(I119*H119,3)</f>
        <v>0</v>
      </c>
      <c r="K119" s="127"/>
      <c r="L119" s="110"/>
      <c r="M119" s="111" t="s">
        <v>1</v>
      </c>
      <c r="N119" s="112" t="s">
        <v>33</v>
      </c>
      <c r="O119" s="113">
        <v>0</v>
      </c>
      <c r="P119" s="113">
        <f t="shared" ref="P119:P156" si="2">O119*H119</f>
        <v>0</v>
      </c>
      <c r="Q119" s="113">
        <v>0</v>
      </c>
      <c r="R119" s="113">
        <f t="shared" ref="R119:R156" si="3">Q119*H119</f>
        <v>0</v>
      </c>
      <c r="S119" s="113">
        <v>0</v>
      </c>
      <c r="T119" s="114">
        <f t="shared" ref="T119:T156" si="4">S119*H119</f>
        <v>0</v>
      </c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Q119" s="115" t="s">
        <v>98</v>
      </c>
      <c r="AS119" s="115" t="s">
        <v>95</v>
      </c>
      <c r="AT119" s="115" t="s">
        <v>67</v>
      </c>
      <c r="AX119" s="11" t="s">
        <v>99</v>
      </c>
      <c r="BD119" s="116">
        <f t="shared" ref="BD119:BD156" si="5">IF(N119="základná",J119,0)</f>
        <v>0</v>
      </c>
      <c r="BE119" s="116">
        <f t="shared" ref="BE119:BE156" si="6">IF(N119="znížená",J119,0)</f>
        <v>0</v>
      </c>
      <c r="BF119" s="116">
        <f t="shared" ref="BF119:BF156" si="7">IF(N119="zákl. prenesená",J119,0)</f>
        <v>0</v>
      </c>
      <c r="BG119" s="116">
        <f t="shared" ref="BG119:BG156" si="8">IF(N119="zníž. prenesená",J119,0)</f>
        <v>0</v>
      </c>
      <c r="BH119" s="116">
        <f t="shared" ref="BH119:BH156" si="9">IF(N119="nulová",J119,0)</f>
        <v>0</v>
      </c>
      <c r="BI119" s="11" t="s">
        <v>100</v>
      </c>
      <c r="BJ119" s="117">
        <f t="shared" ref="BJ119:BJ156" si="10">ROUND(I119*H119,3)</f>
        <v>0</v>
      </c>
      <c r="BK119" s="11" t="s">
        <v>101</v>
      </c>
      <c r="BL119" s="115" t="s">
        <v>103</v>
      </c>
    </row>
    <row r="120" spans="1:64" s="2" customFormat="1" ht="25.5" customHeight="1">
      <c r="A120" s="23"/>
      <c r="B120" s="109"/>
      <c r="C120" s="129">
        <v>3</v>
      </c>
      <c r="D120" s="129" t="s">
        <v>191</v>
      </c>
      <c r="E120" s="154" t="s">
        <v>104</v>
      </c>
      <c r="F120" s="139" t="s">
        <v>179</v>
      </c>
      <c r="G120" s="130" t="s">
        <v>115</v>
      </c>
      <c r="H120" s="131">
        <v>9.6</v>
      </c>
      <c r="I120" s="131"/>
      <c r="J120" s="131">
        <f t="shared" si="1"/>
        <v>0</v>
      </c>
      <c r="K120" s="127"/>
      <c r="L120" s="110"/>
      <c r="M120" s="111" t="s">
        <v>1</v>
      </c>
      <c r="N120" s="112" t="s">
        <v>33</v>
      </c>
      <c r="O120" s="113">
        <v>0</v>
      </c>
      <c r="P120" s="113">
        <f t="shared" si="2"/>
        <v>0</v>
      </c>
      <c r="Q120" s="113">
        <v>0</v>
      </c>
      <c r="R120" s="113">
        <f t="shared" si="3"/>
        <v>0</v>
      </c>
      <c r="S120" s="113">
        <v>0</v>
      </c>
      <c r="T120" s="114">
        <f t="shared" si="4"/>
        <v>0</v>
      </c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Q120" s="115" t="s">
        <v>98</v>
      </c>
      <c r="AS120" s="115" t="s">
        <v>95</v>
      </c>
      <c r="AT120" s="115" t="s">
        <v>67</v>
      </c>
      <c r="AX120" s="11" t="s">
        <v>99</v>
      </c>
      <c r="BD120" s="116">
        <f t="shared" si="5"/>
        <v>0</v>
      </c>
      <c r="BE120" s="116">
        <f t="shared" si="6"/>
        <v>0</v>
      </c>
      <c r="BF120" s="116">
        <f t="shared" si="7"/>
        <v>0</v>
      </c>
      <c r="BG120" s="116">
        <f t="shared" si="8"/>
        <v>0</v>
      </c>
      <c r="BH120" s="116">
        <f t="shared" si="9"/>
        <v>0</v>
      </c>
      <c r="BI120" s="11" t="s">
        <v>100</v>
      </c>
      <c r="BJ120" s="117">
        <f t="shared" si="10"/>
        <v>0</v>
      </c>
      <c r="BK120" s="11" t="s">
        <v>101</v>
      </c>
      <c r="BL120" s="115" t="s">
        <v>105</v>
      </c>
    </row>
    <row r="121" spans="1:64" s="2" customFormat="1" ht="24.2" customHeight="1">
      <c r="A121" s="23"/>
      <c r="B121" s="109"/>
      <c r="C121" s="129">
        <v>4</v>
      </c>
      <c r="D121" s="129" t="s">
        <v>191</v>
      </c>
      <c r="E121" s="154" t="s">
        <v>106</v>
      </c>
      <c r="F121" s="139" t="s">
        <v>162</v>
      </c>
      <c r="G121" s="130" t="s">
        <v>97</v>
      </c>
      <c r="H121" s="131">
        <v>80</v>
      </c>
      <c r="I121" s="131"/>
      <c r="J121" s="131">
        <f t="shared" si="1"/>
        <v>0</v>
      </c>
      <c r="K121" s="127"/>
      <c r="L121" s="110"/>
      <c r="M121" s="111" t="s">
        <v>1</v>
      </c>
      <c r="N121" s="112" t="s">
        <v>33</v>
      </c>
      <c r="O121" s="113">
        <v>0</v>
      </c>
      <c r="P121" s="113">
        <f t="shared" si="2"/>
        <v>0</v>
      </c>
      <c r="Q121" s="113">
        <v>0</v>
      </c>
      <c r="R121" s="113">
        <f t="shared" si="3"/>
        <v>0</v>
      </c>
      <c r="S121" s="113">
        <v>0</v>
      </c>
      <c r="T121" s="114">
        <f t="shared" si="4"/>
        <v>0</v>
      </c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Q121" s="115" t="s">
        <v>98</v>
      </c>
      <c r="AS121" s="115" t="s">
        <v>95</v>
      </c>
      <c r="AT121" s="115" t="s">
        <v>67</v>
      </c>
      <c r="AX121" s="11" t="s">
        <v>99</v>
      </c>
      <c r="BD121" s="116">
        <f t="shared" si="5"/>
        <v>0</v>
      </c>
      <c r="BE121" s="116">
        <f t="shared" si="6"/>
        <v>0</v>
      </c>
      <c r="BF121" s="116">
        <f t="shared" si="7"/>
        <v>0</v>
      </c>
      <c r="BG121" s="116">
        <f t="shared" si="8"/>
        <v>0</v>
      </c>
      <c r="BH121" s="116">
        <f t="shared" si="9"/>
        <v>0</v>
      </c>
      <c r="BI121" s="11" t="s">
        <v>100</v>
      </c>
      <c r="BJ121" s="117">
        <f t="shared" si="10"/>
        <v>0</v>
      </c>
      <c r="BK121" s="11" t="s">
        <v>101</v>
      </c>
      <c r="BL121" s="115" t="s">
        <v>107</v>
      </c>
    </row>
    <row r="122" spans="1:64" s="2" customFormat="1" ht="14.45" customHeight="1">
      <c r="A122" s="23"/>
      <c r="B122" s="109"/>
      <c r="C122" s="129">
        <v>5</v>
      </c>
      <c r="D122" s="129" t="s">
        <v>193</v>
      </c>
      <c r="E122" s="154" t="s">
        <v>108</v>
      </c>
      <c r="F122" s="139" t="s">
        <v>163</v>
      </c>
      <c r="G122" s="130" t="s">
        <v>115</v>
      </c>
      <c r="H122" s="131">
        <v>77</v>
      </c>
      <c r="I122" s="131"/>
      <c r="J122" s="131">
        <f t="shared" si="1"/>
        <v>0</v>
      </c>
      <c r="K122" s="127"/>
      <c r="L122" s="110"/>
      <c r="M122" s="111" t="s">
        <v>1</v>
      </c>
      <c r="N122" s="112" t="s">
        <v>33</v>
      </c>
      <c r="O122" s="113">
        <v>0</v>
      </c>
      <c r="P122" s="113">
        <f t="shared" si="2"/>
        <v>0</v>
      </c>
      <c r="Q122" s="113">
        <v>0</v>
      </c>
      <c r="R122" s="113">
        <f t="shared" si="3"/>
        <v>0</v>
      </c>
      <c r="S122" s="113">
        <v>0</v>
      </c>
      <c r="T122" s="114">
        <f t="shared" si="4"/>
        <v>0</v>
      </c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Q122" s="115" t="s">
        <v>98</v>
      </c>
      <c r="AS122" s="115" t="s">
        <v>95</v>
      </c>
      <c r="AT122" s="115" t="s">
        <v>67</v>
      </c>
      <c r="AX122" s="11" t="s">
        <v>99</v>
      </c>
      <c r="BD122" s="116">
        <f t="shared" si="5"/>
        <v>0</v>
      </c>
      <c r="BE122" s="116">
        <f t="shared" si="6"/>
        <v>0</v>
      </c>
      <c r="BF122" s="116">
        <f t="shared" si="7"/>
        <v>0</v>
      </c>
      <c r="BG122" s="116">
        <f t="shared" si="8"/>
        <v>0</v>
      </c>
      <c r="BH122" s="116">
        <f t="shared" si="9"/>
        <v>0</v>
      </c>
      <c r="BI122" s="11" t="s">
        <v>100</v>
      </c>
      <c r="BJ122" s="117">
        <f t="shared" si="10"/>
        <v>0</v>
      </c>
      <c r="BK122" s="11" t="s">
        <v>101</v>
      </c>
      <c r="BL122" s="115" t="s">
        <v>109</v>
      </c>
    </row>
    <row r="123" spans="1:64" s="2" customFormat="1" ht="14.45" customHeight="1">
      <c r="A123" s="23"/>
      <c r="B123" s="109"/>
      <c r="C123" s="129">
        <v>6</v>
      </c>
      <c r="D123" s="129" t="s">
        <v>193</v>
      </c>
      <c r="E123" s="154" t="s">
        <v>110</v>
      </c>
      <c r="F123" s="139" t="s">
        <v>164</v>
      </c>
      <c r="G123" s="130" t="s">
        <v>115</v>
      </c>
      <c r="H123" s="131">
        <v>53.4</v>
      </c>
      <c r="I123" s="131"/>
      <c r="J123" s="131">
        <f t="shared" si="1"/>
        <v>0</v>
      </c>
      <c r="K123" s="127"/>
      <c r="L123" s="110"/>
      <c r="M123" s="111" t="s">
        <v>1</v>
      </c>
      <c r="N123" s="112" t="s">
        <v>33</v>
      </c>
      <c r="O123" s="113">
        <v>0</v>
      </c>
      <c r="P123" s="113">
        <f t="shared" si="2"/>
        <v>0</v>
      </c>
      <c r="Q123" s="113">
        <v>0</v>
      </c>
      <c r="R123" s="113">
        <f t="shared" si="3"/>
        <v>0</v>
      </c>
      <c r="S123" s="113">
        <v>0</v>
      </c>
      <c r="T123" s="114">
        <f t="shared" si="4"/>
        <v>0</v>
      </c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Q123" s="115" t="s">
        <v>98</v>
      </c>
      <c r="AS123" s="115" t="s">
        <v>95</v>
      </c>
      <c r="AT123" s="115" t="s">
        <v>67</v>
      </c>
      <c r="AX123" s="11" t="s">
        <v>99</v>
      </c>
      <c r="BD123" s="116">
        <f t="shared" si="5"/>
        <v>0</v>
      </c>
      <c r="BE123" s="116">
        <f t="shared" si="6"/>
        <v>0</v>
      </c>
      <c r="BF123" s="116">
        <f t="shared" si="7"/>
        <v>0</v>
      </c>
      <c r="BG123" s="116">
        <f t="shared" si="8"/>
        <v>0</v>
      </c>
      <c r="BH123" s="116">
        <f t="shared" si="9"/>
        <v>0</v>
      </c>
      <c r="BI123" s="11" t="s">
        <v>100</v>
      </c>
      <c r="BJ123" s="117">
        <f t="shared" si="10"/>
        <v>0</v>
      </c>
      <c r="BK123" s="11" t="s">
        <v>101</v>
      </c>
      <c r="BL123" s="115" t="s">
        <v>111</v>
      </c>
    </row>
    <row r="124" spans="1:64" s="2" customFormat="1" ht="14.25" customHeight="1">
      <c r="A124" s="23"/>
      <c r="B124" s="109"/>
      <c r="C124" s="129">
        <v>7</v>
      </c>
      <c r="D124" s="129" t="s">
        <v>193</v>
      </c>
      <c r="E124" s="154" t="s">
        <v>112</v>
      </c>
      <c r="F124" s="139" t="s">
        <v>166</v>
      </c>
      <c r="G124" s="130" t="s">
        <v>115</v>
      </c>
      <c r="H124" s="131">
        <v>43.8</v>
      </c>
      <c r="I124" s="131"/>
      <c r="J124" s="131">
        <f t="shared" si="1"/>
        <v>0</v>
      </c>
      <c r="K124" s="127"/>
      <c r="L124" s="110"/>
      <c r="M124" s="111" t="s">
        <v>1</v>
      </c>
      <c r="N124" s="112" t="s">
        <v>33</v>
      </c>
      <c r="O124" s="113">
        <v>0</v>
      </c>
      <c r="P124" s="113">
        <f t="shared" si="2"/>
        <v>0</v>
      </c>
      <c r="Q124" s="113">
        <v>0</v>
      </c>
      <c r="R124" s="113">
        <f t="shared" si="3"/>
        <v>0</v>
      </c>
      <c r="S124" s="113">
        <v>0</v>
      </c>
      <c r="T124" s="114">
        <f t="shared" si="4"/>
        <v>0</v>
      </c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Q124" s="115" t="s">
        <v>98</v>
      </c>
      <c r="AS124" s="115" t="s">
        <v>95</v>
      </c>
      <c r="AT124" s="115" t="s">
        <v>67</v>
      </c>
      <c r="AX124" s="11" t="s">
        <v>99</v>
      </c>
      <c r="BD124" s="116">
        <f t="shared" si="5"/>
        <v>0</v>
      </c>
      <c r="BE124" s="116">
        <f t="shared" si="6"/>
        <v>0</v>
      </c>
      <c r="BF124" s="116">
        <f t="shared" si="7"/>
        <v>0</v>
      </c>
      <c r="BG124" s="116">
        <f t="shared" si="8"/>
        <v>0</v>
      </c>
      <c r="BH124" s="116">
        <f t="shared" si="9"/>
        <v>0</v>
      </c>
      <c r="BI124" s="11" t="s">
        <v>100</v>
      </c>
      <c r="BJ124" s="117">
        <f t="shared" si="10"/>
        <v>0</v>
      </c>
      <c r="BK124" s="11" t="s">
        <v>101</v>
      </c>
      <c r="BL124" s="115" t="s">
        <v>113</v>
      </c>
    </row>
    <row r="125" spans="1:64" s="2" customFormat="1" ht="14.45" customHeight="1">
      <c r="A125" s="23"/>
      <c r="B125" s="109"/>
      <c r="C125" s="129">
        <v>8</v>
      </c>
      <c r="D125" s="129" t="s">
        <v>192</v>
      </c>
      <c r="E125" s="154" t="s">
        <v>114</v>
      </c>
      <c r="F125" s="139" t="s">
        <v>167</v>
      </c>
      <c r="G125" s="130" t="s">
        <v>115</v>
      </c>
      <c r="H125" s="131">
        <v>32</v>
      </c>
      <c r="I125" s="131"/>
      <c r="J125" s="131">
        <f t="shared" si="1"/>
        <v>0</v>
      </c>
      <c r="K125" s="127"/>
      <c r="L125" s="110"/>
      <c r="M125" s="111" t="s">
        <v>1</v>
      </c>
      <c r="N125" s="112" t="s">
        <v>33</v>
      </c>
      <c r="O125" s="113">
        <v>0</v>
      </c>
      <c r="P125" s="113">
        <f t="shared" si="2"/>
        <v>0</v>
      </c>
      <c r="Q125" s="113">
        <v>0</v>
      </c>
      <c r="R125" s="113">
        <f t="shared" si="3"/>
        <v>0</v>
      </c>
      <c r="S125" s="113">
        <v>0</v>
      </c>
      <c r="T125" s="114">
        <f t="shared" si="4"/>
        <v>0</v>
      </c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Q125" s="115" t="s">
        <v>98</v>
      </c>
      <c r="AS125" s="115" t="s">
        <v>95</v>
      </c>
      <c r="AT125" s="115" t="s">
        <v>67</v>
      </c>
      <c r="AX125" s="11" t="s">
        <v>99</v>
      </c>
      <c r="BD125" s="116">
        <f t="shared" si="5"/>
        <v>0</v>
      </c>
      <c r="BE125" s="116">
        <f t="shared" si="6"/>
        <v>0</v>
      </c>
      <c r="BF125" s="116">
        <f t="shared" si="7"/>
        <v>0</v>
      </c>
      <c r="BG125" s="116">
        <f t="shared" si="8"/>
        <v>0</v>
      </c>
      <c r="BH125" s="116">
        <f t="shared" si="9"/>
        <v>0</v>
      </c>
      <c r="BI125" s="11" t="s">
        <v>100</v>
      </c>
      <c r="BJ125" s="117">
        <f t="shared" si="10"/>
        <v>0</v>
      </c>
      <c r="BK125" s="11" t="s">
        <v>101</v>
      </c>
      <c r="BL125" s="115" t="s">
        <v>101</v>
      </c>
    </row>
    <row r="126" spans="1:64" s="2" customFormat="1" ht="14.45" customHeight="1">
      <c r="A126" s="23"/>
      <c r="B126" s="109"/>
      <c r="C126" s="129">
        <v>9</v>
      </c>
      <c r="D126" s="129" t="s">
        <v>193</v>
      </c>
      <c r="E126" s="154" t="s">
        <v>117</v>
      </c>
      <c r="F126" s="139" t="s">
        <v>168</v>
      </c>
      <c r="G126" s="130" t="s">
        <v>115</v>
      </c>
      <c r="H126" s="131">
        <v>14.8</v>
      </c>
      <c r="I126" s="131"/>
      <c r="J126" s="131">
        <f t="shared" si="1"/>
        <v>0</v>
      </c>
      <c r="K126" s="128"/>
      <c r="L126" s="24"/>
      <c r="M126" s="118" t="s">
        <v>1</v>
      </c>
      <c r="N126" s="119" t="s">
        <v>33</v>
      </c>
      <c r="O126" s="113">
        <v>0</v>
      </c>
      <c r="P126" s="113">
        <f t="shared" si="2"/>
        <v>0</v>
      </c>
      <c r="Q126" s="113">
        <v>0</v>
      </c>
      <c r="R126" s="113">
        <f t="shared" si="3"/>
        <v>0</v>
      </c>
      <c r="S126" s="113">
        <v>0</v>
      </c>
      <c r="T126" s="114">
        <f t="shared" si="4"/>
        <v>0</v>
      </c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Q126" s="115" t="s">
        <v>101</v>
      </c>
      <c r="AS126" s="115" t="s">
        <v>116</v>
      </c>
      <c r="AT126" s="115" t="s">
        <v>67</v>
      </c>
      <c r="AX126" s="11" t="s">
        <v>99</v>
      </c>
      <c r="BD126" s="116">
        <f t="shared" si="5"/>
        <v>0</v>
      </c>
      <c r="BE126" s="116">
        <f t="shared" si="6"/>
        <v>0</v>
      </c>
      <c r="BF126" s="116">
        <f t="shared" si="7"/>
        <v>0</v>
      </c>
      <c r="BG126" s="116">
        <f t="shared" si="8"/>
        <v>0</v>
      </c>
      <c r="BH126" s="116">
        <f t="shared" si="9"/>
        <v>0</v>
      </c>
      <c r="BI126" s="11" t="s">
        <v>100</v>
      </c>
      <c r="BJ126" s="117">
        <f t="shared" si="10"/>
        <v>0</v>
      </c>
      <c r="BK126" s="11" t="s">
        <v>101</v>
      </c>
      <c r="BL126" s="115" t="s">
        <v>119</v>
      </c>
    </row>
    <row r="127" spans="1:64" s="2" customFormat="1" ht="14.45" customHeight="1">
      <c r="A127" s="23"/>
      <c r="B127" s="109"/>
      <c r="C127" s="129">
        <v>10</v>
      </c>
      <c r="D127" s="129" t="s">
        <v>193</v>
      </c>
      <c r="E127" s="154" t="s">
        <v>120</v>
      </c>
      <c r="F127" s="139" t="s">
        <v>169</v>
      </c>
      <c r="G127" s="130" t="s">
        <v>115</v>
      </c>
      <c r="H127" s="131">
        <v>14.8</v>
      </c>
      <c r="I127" s="131"/>
      <c r="J127" s="131">
        <f t="shared" si="1"/>
        <v>0</v>
      </c>
      <c r="K127" s="128"/>
      <c r="L127" s="24"/>
      <c r="M127" s="118" t="s">
        <v>1</v>
      </c>
      <c r="N127" s="119" t="s">
        <v>33</v>
      </c>
      <c r="O127" s="113">
        <v>0</v>
      </c>
      <c r="P127" s="113">
        <f t="shared" si="2"/>
        <v>0</v>
      </c>
      <c r="Q127" s="113">
        <v>0</v>
      </c>
      <c r="R127" s="113">
        <f t="shared" si="3"/>
        <v>0</v>
      </c>
      <c r="S127" s="113">
        <v>0</v>
      </c>
      <c r="T127" s="114">
        <f t="shared" si="4"/>
        <v>0</v>
      </c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Q127" s="115" t="s">
        <v>101</v>
      </c>
      <c r="AS127" s="115" t="s">
        <v>116</v>
      </c>
      <c r="AT127" s="115" t="s">
        <v>67</v>
      </c>
      <c r="AX127" s="11" t="s">
        <v>99</v>
      </c>
      <c r="BD127" s="116">
        <f t="shared" si="5"/>
        <v>0</v>
      </c>
      <c r="BE127" s="116">
        <f t="shared" si="6"/>
        <v>0</v>
      </c>
      <c r="BF127" s="116">
        <f t="shared" si="7"/>
        <v>0</v>
      </c>
      <c r="BG127" s="116">
        <f t="shared" si="8"/>
        <v>0</v>
      </c>
      <c r="BH127" s="116">
        <f t="shared" si="9"/>
        <v>0</v>
      </c>
      <c r="BI127" s="11" t="s">
        <v>100</v>
      </c>
      <c r="BJ127" s="117">
        <f t="shared" si="10"/>
        <v>0</v>
      </c>
      <c r="BK127" s="11" t="s">
        <v>101</v>
      </c>
      <c r="BL127" s="115" t="s">
        <v>7</v>
      </c>
    </row>
    <row r="128" spans="1:64" s="2" customFormat="1" ht="14.25" customHeight="1">
      <c r="A128" s="23"/>
      <c r="B128" s="109"/>
      <c r="C128" s="129">
        <v>11</v>
      </c>
      <c r="D128" s="129" t="s">
        <v>193</v>
      </c>
      <c r="E128" s="154" t="s">
        <v>121</v>
      </c>
      <c r="F128" s="139" t="s">
        <v>170</v>
      </c>
      <c r="G128" s="130" t="s">
        <v>115</v>
      </c>
      <c r="H128" s="131">
        <v>14</v>
      </c>
      <c r="I128" s="131"/>
      <c r="J128" s="131">
        <f t="shared" si="1"/>
        <v>0</v>
      </c>
      <c r="K128" s="128"/>
      <c r="L128" s="24"/>
      <c r="M128" s="118" t="s">
        <v>1</v>
      </c>
      <c r="N128" s="119" t="s">
        <v>33</v>
      </c>
      <c r="O128" s="113">
        <v>0</v>
      </c>
      <c r="P128" s="113">
        <f t="shared" si="2"/>
        <v>0</v>
      </c>
      <c r="Q128" s="113">
        <v>0</v>
      </c>
      <c r="R128" s="113">
        <f t="shared" si="3"/>
        <v>0</v>
      </c>
      <c r="S128" s="113">
        <v>0</v>
      </c>
      <c r="T128" s="114">
        <f t="shared" si="4"/>
        <v>0</v>
      </c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Q128" s="115" t="s">
        <v>101</v>
      </c>
      <c r="AS128" s="115" t="s">
        <v>116</v>
      </c>
      <c r="AT128" s="115" t="s">
        <v>67</v>
      </c>
      <c r="AX128" s="11" t="s">
        <v>99</v>
      </c>
      <c r="BD128" s="116">
        <f t="shared" si="5"/>
        <v>0</v>
      </c>
      <c r="BE128" s="116">
        <f t="shared" si="6"/>
        <v>0</v>
      </c>
      <c r="BF128" s="116">
        <f t="shared" si="7"/>
        <v>0</v>
      </c>
      <c r="BG128" s="116">
        <f t="shared" si="8"/>
        <v>0</v>
      </c>
      <c r="BH128" s="116">
        <f t="shared" si="9"/>
        <v>0</v>
      </c>
      <c r="BI128" s="11" t="s">
        <v>100</v>
      </c>
      <c r="BJ128" s="117">
        <f t="shared" si="10"/>
        <v>0</v>
      </c>
      <c r="BK128" s="11" t="s">
        <v>101</v>
      </c>
      <c r="BL128" s="115" t="s">
        <v>122</v>
      </c>
    </row>
    <row r="129" spans="1:64" s="2" customFormat="1" ht="6" customHeight="1">
      <c r="A129" s="124"/>
      <c r="B129" s="109"/>
      <c r="C129" s="129"/>
      <c r="D129" s="129"/>
      <c r="E129" s="154"/>
      <c r="F129" s="139"/>
      <c r="G129" s="130"/>
      <c r="H129" s="131"/>
      <c r="I129" s="131"/>
      <c r="J129" s="131"/>
      <c r="K129" s="128"/>
      <c r="L129" s="24"/>
      <c r="M129" s="118"/>
      <c r="N129" s="119"/>
      <c r="O129" s="113"/>
      <c r="P129" s="113"/>
      <c r="Q129" s="113"/>
      <c r="R129" s="113"/>
      <c r="S129" s="113"/>
      <c r="T129" s="11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Q129" s="115"/>
      <c r="AS129" s="115"/>
      <c r="AT129" s="115"/>
      <c r="AX129" s="11"/>
      <c r="BD129" s="116"/>
      <c r="BE129" s="116"/>
      <c r="BF129" s="116"/>
      <c r="BG129" s="116"/>
      <c r="BH129" s="116"/>
      <c r="BI129" s="11"/>
      <c r="BJ129" s="117"/>
      <c r="BK129" s="11"/>
      <c r="BL129" s="115"/>
    </row>
    <row r="130" spans="1:64" s="2" customFormat="1" ht="12.75">
      <c r="A130" s="124"/>
      <c r="B130" s="109"/>
      <c r="C130" s="129">
        <v>12</v>
      </c>
      <c r="D130" s="129" t="s">
        <v>95</v>
      </c>
      <c r="E130" s="154" t="s">
        <v>123</v>
      </c>
      <c r="F130" s="139" t="s">
        <v>174</v>
      </c>
      <c r="G130" s="130" t="s">
        <v>97</v>
      </c>
      <c r="H130" s="131">
        <v>7</v>
      </c>
      <c r="I130" s="131"/>
      <c r="J130" s="131">
        <f>ROUND(I130*H130,3)</f>
        <v>0</v>
      </c>
      <c r="K130" s="128"/>
      <c r="L130" s="24"/>
      <c r="M130" s="118"/>
      <c r="N130" s="119"/>
      <c r="O130" s="113"/>
      <c r="P130" s="113"/>
      <c r="Q130" s="113"/>
      <c r="R130" s="113"/>
      <c r="S130" s="113"/>
      <c r="T130" s="11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Q130" s="115"/>
      <c r="AS130" s="115"/>
      <c r="AT130" s="115"/>
      <c r="AX130" s="11"/>
      <c r="BD130" s="116"/>
      <c r="BE130" s="116"/>
      <c r="BF130" s="116"/>
      <c r="BG130" s="116"/>
      <c r="BH130" s="116"/>
      <c r="BI130" s="11"/>
      <c r="BJ130" s="117"/>
      <c r="BK130" s="11"/>
      <c r="BL130" s="115"/>
    </row>
    <row r="131" spans="1:64" s="2" customFormat="1" ht="12.75">
      <c r="A131" s="124"/>
      <c r="B131" s="109"/>
      <c r="C131" s="129">
        <v>13</v>
      </c>
      <c r="D131" s="129" t="s">
        <v>95</v>
      </c>
      <c r="E131" s="154" t="s">
        <v>124</v>
      </c>
      <c r="F131" s="139" t="s">
        <v>175</v>
      </c>
      <c r="G131" s="130" t="s">
        <v>115</v>
      </c>
      <c r="H131" s="131">
        <v>6.8</v>
      </c>
      <c r="I131" s="131"/>
      <c r="J131" s="131">
        <f>ROUND(I131*H131,3)</f>
        <v>0</v>
      </c>
      <c r="K131" s="128"/>
      <c r="L131" s="24"/>
      <c r="M131" s="118"/>
      <c r="N131" s="119"/>
      <c r="O131" s="113"/>
      <c r="P131" s="113"/>
      <c r="Q131" s="113"/>
      <c r="R131" s="113"/>
      <c r="S131" s="113"/>
      <c r="T131" s="11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Q131" s="115"/>
      <c r="AS131" s="115"/>
      <c r="AT131" s="115"/>
      <c r="AX131" s="11"/>
      <c r="BD131" s="116"/>
      <c r="BE131" s="116"/>
      <c r="BF131" s="116"/>
      <c r="BG131" s="116"/>
      <c r="BH131" s="116"/>
      <c r="BI131" s="11"/>
      <c r="BJ131" s="117"/>
      <c r="BK131" s="11"/>
      <c r="BL131" s="115"/>
    </row>
    <row r="132" spans="1:64" s="2" customFormat="1" ht="12.75">
      <c r="A132" s="124"/>
      <c r="B132" s="109"/>
      <c r="C132" s="129">
        <v>14</v>
      </c>
      <c r="D132" s="129" t="s">
        <v>192</v>
      </c>
      <c r="E132" s="154" t="s">
        <v>126</v>
      </c>
      <c r="F132" s="139" t="s">
        <v>176</v>
      </c>
      <c r="G132" s="130" t="s">
        <v>165</v>
      </c>
      <c r="H132" s="131">
        <v>7</v>
      </c>
      <c r="I132" s="131"/>
      <c r="J132" s="131">
        <f>ROUND(I132*H132,3)</f>
        <v>0</v>
      </c>
      <c r="K132" s="128"/>
      <c r="L132" s="24"/>
      <c r="M132" s="118"/>
      <c r="N132" s="119"/>
      <c r="O132" s="113"/>
      <c r="P132" s="113"/>
      <c r="Q132" s="113"/>
      <c r="R132" s="113"/>
      <c r="S132" s="113"/>
      <c r="T132" s="11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Q132" s="115"/>
      <c r="AS132" s="115"/>
      <c r="AT132" s="115"/>
      <c r="AX132" s="11"/>
      <c r="BD132" s="116"/>
      <c r="BE132" s="116"/>
      <c r="BF132" s="116"/>
      <c r="BG132" s="116"/>
      <c r="BH132" s="116"/>
      <c r="BI132" s="11"/>
      <c r="BJ132" s="117"/>
      <c r="BK132" s="11"/>
      <c r="BL132" s="115"/>
    </row>
    <row r="133" spans="1:64" s="2" customFormat="1" ht="12.75">
      <c r="A133" s="124"/>
      <c r="B133" s="109"/>
      <c r="C133" s="129">
        <v>15</v>
      </c>
      <c r="D133" s="129" t="s">
        <v>192</v>
      </c>
      <c r="E133" s="154" t="s">
        <v>128</v>
      </c>
      <c r="F133" s="139" t="s">
        <v>177</v>
      </c>
      <c r="G133" s="130" t="s">
        <v>97</v>
      </c>
      <c r="H133" s="131">
        <v>7</v>
      </c>
      <c r="I133" s="131"/>
      <c r="J133" s="131">
        <f>ROUND(I133*H133,3)</f>
        <v>0</v>
      </c>
      <c r="K133" s="128"/>
      <c r="L133" s="24"/>
      <c r="M133" s="118"/>
      <c r="N133" s="119"/>
      <c r="O133" s="113"/>
      <c r="P133" s="113"/>
      <c r="Q133" s="113"/>
      <c r="R133" s="113"/>
      <c r="S133" s="113"/>
      <c r="T133" s="11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Q133" s="115"/>
      <c r="AS133" s="115"/>
      <c r="AT133" s="115"/>
      <c r="AX133" s="11"/>
      <c r="BD133" s="116"/>
      <c r="BE133" s="116"/>
      <c r="BF133" s="116"/>
      <c r="BG133" s="116"/>
      <c r="BH133" s="116"/>
      <c r="BI133" s="11"/>
      <c r="BJ133" s="117"/>
      <c r="BK133" s="11"/>
      <c r="BL133" s="115"/>
    </row>
    <row r="134" spans="1:64" s="2" customFormat="1" ht="12.75">
      <c r="A134" s="124"/>
      <c r="B134" s="109"/>
      <c r="C134" s="129">
        <v>16</v>
      </c>
      <c r="D134" s="129" t="s">
        <v>192</v>
      </c>
      <c r="E134" s="154" t="s">
        <v>130</v>
      </c>
      <c r="F134" s="139" t="s">
        <v>178</v>
      </c>
      <c r="G134" s="130" t="s">
        <v>115</v>
      </c>
      <c r="H134" s="131">
        <v>6.8</v>
      </c>
      <c r="I134" s="131"/>
      <c r="J134" s="131">
        <f>ROUND(I134*H134,3)</f>
        <v>0</v>
      </c>
      <c r="K134" s="128"/>
      <c r="L134" s="24"/>
      <c r="M134" s="118"/>
      <c r="N134" s="119"/>
      <c r="O134" s="113"/>
      <c r="P134" s="113"/>
      <c r="Q134" s="113"/>
      <c r="R134" s="113"/>
      <c r="S134" s="113"/>
      <c r="T134" s="11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Q134" s="115"/>
      <c r="AS134" s="115"/>
      <c r="AT134" s="115"/>
      <c r="AX134" s="11"/>
      <c r="BD134" s="116"/>
      <c r="BE134" s="116"/>
      <c r="BF134" s="116"/>
      <c r="BG134" s="116"/>
      <c r="BH134" s="116"/>
      <c r="BI134" s="11"/>
      <c r="BJ134" s="117"/>
      <c r="BK134" s="11"/>
      <c r="BL134" s="115"/>
    </row>
    <row r="135" spans="1:64" s="2" customFormat="1" ht="6" customHeight="1">
      <c r="A135" s="124"/>
      <c r="B135" s="109"/>
      <c r="C135" s="129"/>
      <c r="D135" s="129"/>
      <c r="E135" s="154"/>
      <c r="F135" s="135"/>
      <c r="G135" s="130"/>
      <c r="H135" s="131"/>
      <c r="I135" s="131"/>
      <c r="J135" s="131"/>
      <c r="K135" s="128"/>
      <c r="L135" s="24"/>
      <c r="M135" s="118"/>
      <c r="N135" s="119"/>
      <c r="O135" s="113"/>
      <c r="P135" s="113"/>
      <c r="Q135" s="113"/>
      <c r="R135" s="113"/>
      <c r="S135" s="113"/>
      <c r="T135" s="11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Q135" s="115"/>
      <c r="AS135" s="115"/>
      <c r="AT135" s="115"/>
      <c r="AX135" s="11"/>
      <c r="BD135" s="116"/>
      <c r="BE135" s="116"/>
      <c r="BF135" s="116"/>
      <c r="BG135" s="116"/>
      <c r="BH135" s="116"/>
      <c r="BI135" s="11"/>
      <c r="BJ135" s="117"/>
      <c r="BK135" s="11"/>
      <c r="BL135" s="115"/>
    </row>
    <row r="136" spans="1:64" s="2" customFormat="1" ht="12.75">
      <c r="A136" s="124"/>
      <c r="B136" s="109"/>
      <c r="C136" s="129"/>
      <c r="D136" s="129"/>
      <c r="E136" s="154"/>
      <c r="F136" s="138" t="s">
        <v>183</v>
      </c>
      <c r="G136" s="136"/>
      <c r="H136" s="137"/>
      <c r="I136" s="137"/>
      <c r="J136" s="137"/>
      <c r="K136" s="128"/>
      <c r="L136" s="24"/>
      <c r="M136" s="118"/>
      <c r="N136" s="119"/>
      <c r="O136" s="113"/>
      <c r="P136" s="113"/>
      <c r="Q136" s="113"/>
      <c r="R136" s="113"/>
      <c r="S136" s="113"/>
      <c r="T136" s="11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Q136" s="115"/>
      <c r="AS136" s="115"/>
      <c r="AT136" s="115"/>
      <c r="AX136" s="11"/>
      <c r="BD136" s="116"/>
      <c r="BE136" s="116"/>
      <c r="BF136" s="116"/>
      <c r="BG136" s="116"/>
      <c r="BH136" s="116"/>
      <c r="BI136" s="11"/>
      <c r="BJ136" s="117"/>
      <c r="BK136" s="11"/>
      <c r="BL136" s="115"/>
    </row>
    <row r="137" spans="1:64" s="2" customFormat="1" ht="12.75">
      <c r="A137" s="124"/>
      <c r="B137" s="109"/>
      <c r="C137" s="129">
        <v>17</v>
      </c>
      <c r="D137" s="129" t="s">
        <v>192</v>
      </c>
      <c r="E137" s="154" t="s">
        <v>131</v>
      </c>
      <c r="F137" s="139" t="s">
        <v>184</v>
      </c>
      <c r="G137" s="130" t="s">
        <v>118</v>
      </c>
      <c r="H137" s="131">
        <v>110</v>
      </c>
      <c r="I137" s="131"/>
      <c r="J137" s="131">
        <f t="shared" si="1"/>
        <v>0</v>
      </c>
      <c r="K137" s="128"/>
      <c r="L137" s="24"/>
      <c r="M137" s="118"/>
      <c r="N137" s="119"/>
      <c r="O137" s="113"/>
      <c r="P137" s="113"/>
      <c r="Q137" s="113"/>
      <c r="R137" s="113"/>
      <c r="S137" s="113"/>
      <c r="T137" s="114"/>
      <c r="U137" s="124"/>
      <c r="V137" s="117"/>
      <c r="W137" s="124"/>
      <c r="X137" s="124"/>
      <c r="Y137" s="124"/>
      <c r="Z137" s="124"/>
      <c r="AA137" s="124"/>
      <c r="AB137" s="124"/>
      <c r="AC137" s="124"/>
      <c r="AD137" s="124"/>
      <c r="AQ137" s="115"/>
      <c r="AS137" s="115"/>
      <c r="AT137" s="115"/>
      <c r="AX137" s="11"/>
      <c r="BD137" s="116"/>
      <c r="BE137" s="116"/>
      <c r="BF137" s="116"/>
      <c r="BG137" s="116"/>
      <c r="BH137" s="116"/>
      <c r="BI137" s="11"/>
      <c r="BJ137" s="117"/>
      <c r="BK137" s="11"/>
      <c r="BL137" s="115"/>
    </row>
    <row r="138" spans="1:64" s="2" customFormat="1" ht="12.75">
      <c r="A138" s="124"/>
      <c r="B138" s="109"/>
      <c r="C138" s="129">
        <v>18</v>
      </c>
      <c r="D138" s="129" t="s">
        <v>192</v>
      </c>
      <c r="E138" s="154" t="s">
        <v>133</v>
      </c>
      <c r="F138" s="139" t="s">
        <v>185</v>
      </c>
      <c r="G138" s="130" t="s">
        <v>118</v>
      </c>
      <c r="H138" s="131">
        <v>60</v>
      </c>
      <c r="I138" s="131"/>
      <c r="J138" s="131">
        <f t="shared" si="1"/>
        <v>0</v>
      </c>
      <c r="K138" s="128"/>
      <c r="L138" s="24"/>
      <c r="M138" s="118"/>
      <c r="N138" s="119"/>
      <c r="O138" s="113"/>
      <c r="P138" s="113"/>
      <c r="Q138" s="113"/>
      <c r="R138" s="113"/>
      <c r="S138" s="113"/>
      <c r="T138" s="11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Q138" s="115"/>
      <c r="AS138" s="115"/>
      <c r="AT138" s="115"/>
      <c r="AX138" s="11"/>
      <c r="BD138" s="116"/>
      <c r="BE138" s="116"/>
      <c r="BF138" s="116"/>
      <c r="BG138" s="116"/>
      <c r="BH138" s="116"/>
      <c r="BI138" s="11"/>
      <c r="BJ138" s="117"/>
      <c r="BK138" s="11"/>
      <c r="BL138" s="115"/>
    </row>
    <row r="139" spans="1:64" s="2" customFormat="1" ht="6" customHeight="1">
      <c r="A139" s="124"/>
      <c r="B139" s="109"/>
      <c r="C139" s="129"/>
      <c r="D139" s="129"/>
      <c r="E139" s="154"/>
      <c r="F139" s="135"/>
      <c r="G139" s="130"/>
      <c r="H139" s="131"/>
      <c r="I139" s="131"/>
      <c r="J139" s="131"/>
      <c r="K139" s="128"/>
      <c r="L139" s="24"/>
      <c r="M139" s="118"/>
      <c r="N139" s="119"/>
      <c r="O139" s="113"/>
      <c r="P139" s="113"/>
      <c r="Q139" s="113"/>
      <c r="R139" s="113"/>
      <c r="S139" s="113"/>
      <c r="T139" s="11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Q139" s="115"/>
      <c r="AS139" s="115"/>
      <c r="AT139" s="115"/>
      <c r="AX139" s="11"/>
      <c r="BD139" s="116"/>
      <c r="BE139" s="116"/>
      <c r="BF139" s="116"/>
      <c r="BG139" s="116"/>
      <c r="BH139" s="116"/>
      <c r="BI139" s="11"/>
      <c r="BJ139" s="117"/>
      <c r="BK139" s="11"/>
      <c r="BL139" s="115"/>
    </row>
    <row r="140" spans="1:64" s="2" customFormat="1" ht="14.45" customHeight="1">
      <c r="A140" s="23"/>
      <c r="B140" s="109"/>
      <c r="C140" s="129"/>
      <c r="D140" s="129"/>
      <c r="E140" s="154"/>
      <c r="F140" s="138" t="s">
        <v>186</v>
      </c>
      <c r="G140" s="130"/>
      <c r="H140" s="131"/>
      <c r="I140" s="131"/>
      <c r="J140" s="131"/>
      <c r="K140" s="127"/>
      <c r="L140" s="110"/>
      <c r="M140" s="111" t="s">
        <v>1</v>
      </c>
      <c r="N140" s="112" t="s">
        <v>33</v>
      </c>
      <c r="O140" s="113">
        <v>0</v>
      </c>
      <c r="P140" s="113">
        <f t="shared" si="2"/>
        <v>0</v>
      </c>
      <c r="Q140" s="113">
        <v>0</v>
      </c>
      <c r="R140" s="113">
        <f t="shared" si="3"/>
        <v>0</v>
      </c>
      <c r="S140" s="113">
        <v>0</v>
      </c>
      <c r="T140" s="114">
        <f t="shared" si="4"/>
        <v>0</v>
      </c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Q140" s="115" t="s">
        <v>98</v>
      </c>
      <c r="AS140" s="115" t="s">
        <v>95</v>
      </c>
      <c r="AT140" s="115" t="s">
        <v>67</v>
      </c>
      <c r="AX140" s="11" t="s">
        <v>99</v>
      </c>
      <c r="BD140" s="116">
        <f t="shared" si="5"/>
        <v>0</v>
      </c>
      <c r="BE140" s="116">
        <f t="shared" si="6"/>
        <v>0</v>
      </c>
      <c r="BF140" s="116">
        <f t="shared" si="7"/>
        <v>0</v>
      </c>
      <c r="BG140" s="116">
        <f t="shared" si="8"/>
        <v>0</v>
      </c>
      <c r="BH140" s="116">
        <f t="shared" si="9"/>
        <v>0</v>
      </c>
      <c r="BI140" s="11" t="s">
        <v>100</v>
      </c>
      <c r="BJ140" s="117">
        <f t="shared" si="10"/>
        <v>0</v>
      </c>
      <c r="BK140" s="11" t="s">
        <v>101</v>
      </c>
      <c r="BL140" s="115" t="s">
        <v>125</v>
      </c>
    </row>
    <row r="141" spans="1:64" s="2" customFormat="1" ht="14.45" customHeight="1">
      <c r="A141" s="124"/>
      <c r="B141" s="109"/>
      <c r="C141" s="129">
        <v>19</v>
      </c>
      <c r="D141" s="129" t="s">
        <v>95</v>
      </c>
      <c r="E141" s="154" t="s">
        <v>135</v>
      </c>
      <c r="F141" s="139" t="s">
        <v>180</v>
      </c>
      <c r="G141" s="130" t="s">
        <v>97</v>
      </c>
      <c r="H141" s="131">
        <v>3</v>
      </c>
      <c r="I141" s="131"/>
      <c r="J141" s="131">
        <f t="shared" si="1"/>
        <v>0</v>
      </c>
      <c r="K141" s="127"/>
      <c r="L141" s="110"/>
      <c r="M141" s="111"/>
      <c r="N141" s="112"/>
      <c r="O141" s="113"/>
      <c r="P141" s="113"/>
      <c r="Q141" s="113"/>
      <c r="R141" s="113"/>
      <c r="S141" s="113"/>
      <c r="T141" s="114"/>
      <c r="U141" s="124"/>
      <c r="V141" s="117"/>
      <c r="W141" s="124"/>
      <c r="X141" s="124"/>
      <c r="Y141" s="124"/>
      <c r="Z141" s="124"/>
      <c r="AA141" s="124"/>
      <c r="AB141" s="124"/>
      <c r="AC141" s="124"/>
      <c r="AD141" s="124"/>
      <c r="AQ141" s="115"/>
      <c r="AS141" s="115"/>
      <c r="AT141" s="115"/>
      <c r="AX141" s="11"/>
      <c r="BD141" s="116"/>
      <c r="BE141" s="116"/>
      <c r="BF141" s="116"/>
      <c r="BG141" s="116"/>
      <c r="BH141" s="116"/>
      <c r="BI141" s="11"/>
      <c r="BJ141" s="117">
        <f t="shared" si="10"/>
        <v>0</v>
      </c>
      <c r="BK141" s="11"/>
      <c r="BL141" s="115"/>
    </row>
    <row r="142" spans="1:64" s="2" customFormat="1" ht="14.45" customHeight="1">
      <c r="A142" s="124"/>
      <c r="B142" s="109"/>
      <c r="C142" s="129">
        <v>20</v>
      </c>
      <c r="D142" s="129" t="s">
        <v>95</v>
      </c>
      <c r="E142" s="154" t="s">
        <v>136</v>
      </c>
      <c r="F142" s="139" t="s">
        <v>188</v>
      </c>
      <c r="G142" s="130" t="s">
        <v>165</v>
      </c>
      <c r="H142" s="131">
        <v>10</v>
      </c>
      <c r="I142" s="131"/>
      <c r="J142" s="131">
        <f t="shared" si="1"/>
        <v>0</v>
      </c>
      <c r="K142" s="127"/>
      <c r="L142" s="110"/>
      <c r="M142" s="111"/>
      <c r="N142" s="112"/>
      <c r="O142" s="113"/>
      <c r="P142" s="113"/>
      <c r="Q142" s="113"/>
      <c r="R142" s="113"/>
      <c r="S142" s="113"/>
      <c r="T142" s="11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Q142" s="115"/>
      <c r="AS142" s="115"/>
      <c r="AT142" s="115"/>
      <c r="AX142" s="11"/>
      <c r="BD142" s="116"/>
      <c r="BE142" s="116"/>
      <c r="BF142" s="116"/>
      <c r="BG142" s="116"/>
      <c r="BH142" s="116"/>
      <c r="BI142" s="11"/>
      <c r="BJ142" s="117">
        <f t="shared" si="10"/>
        <v>0</v>
      </c>
      <c r="BK142" s="11"/>
      <c r="BL142" s="115"/>
    </row>
    <row r="143" spans="1:64" s="2" customFormat="1" ht="14.45" customHeight="1">
      <c r="A143" s="124"/>
      <c r="B143" s="109"/>
      <c r="C143" s="129">
        <v>21</v>
      </c>
      <c r="D143" s="129" t="s">
        <v>95</v>
      </c>
      <c r="E143" s="154" t="s">
        <v>137</v>
      </c>
      <c r="F143" s="139" t="s">
        <v>189</v>
      </c>
      <c r="G143" s="130" t="s">
        <v>165</v>
      </c>
      <c r="H143" s="131">
        <v>15</v>
      </c>
      <c r="I143" s="131"/>
      <c r="J143" s="131">
        <f t="shared" si="1"/>
        <v>0</v>
      </c>
      <c r="K143" s="127"/>
      <c r="L143" s="110"/>
      <c r="M143" s="111"/>
      <c r="N143" s="112"/>
      <c r="O143" s="113"/>
      <c r="P143" s="113"/>
      <c r="Q143" s="113"/>
      <c r="R143" s="113"/>
      <c r="S143" s="113"/>
      <c r="T143" s="11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Q143" s="115"/>
      <c r="AS143" s="115"/>
      <c r="AT143" s="115"/>
      <c r="AX143" s="11"/>
      <c r="BD143" s="116"/>
      <c r="BE143" s="116"/>
      <c r="BF143" s="116"/>
      <c r="BG143" s="116"/>
      <c r="BH143" s="116"/>
      <c r="BI143" s="11"/>
      <c r="BJ143" s="117">
        <f t="shared" si="10"/>
        <v>0</v>
      </c>
      <c r="BK143" s="11"/>
      <c r="BL143" s="115"/>
    </row>
    <row r="144" spans="1:64" s="2" customFormat="1" ht="14.45" customHeight="1">
      <c r="A144" s="124"/>
      <c r="B144" s="109"/>
      <c r="C144" s="129">
        <v>22</v>
      </c>
      <c r="D144" s="129" t="s">
        <v>95</v>
      </c>
      <c r="E144" s="154" t="s">
        <v>138</v>
      </c>
      <c r="F144" s="139" t="s">
        <v>190</v>
      </c>
      <c r="G144" s="130" t="s">
        <v>165</v>
      </c>
      <c r="H144" s="131">
        <v>120</v>
      </c>
      <c r="I144" s="131"/>
      <c r="J144" s="131">
        <f t="shared" si="1"/>
        <v>0</v>
      </c>
      <c r="K144" s="127"/>
      <c r="L144" s="110"/>
      <c r="M144" s="111"/>
      <c r="N144" s="112"/>
      <c r="O144" s="113"/>
      <c r="P144" s="113"/>
      <c r="Q144" s="113"/>
      <c r="R144" s="113"/>
      <c r="S144" s="113"/>
      <c r="T144" s="11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Q144" s="115"/>
      <c r="AS144" s="115"/>
      <c r="AT144" s="115"/>
      <c r="AX144" s="11"/>
      <c r="BD144" s="116"/>
      <c r="BE144" s="116"/>
      <c r="BF144" s="116"/>
      <c r="BG144" s="116"/>
      <c r="BH144" s="116"/>
      <c r="BI144" s="11"/>
      <c r="BJ144" s="117">
        <f t="shared" si="10"/>
        <v>0</v>
      </c>
      <c r="BK144" s="11"/>
      <c r="BL144" s="115"/>
    </row>
    <row r="145" spans="1:64" s="2" customFormat="1" ht="14.45" customHeight="1">
      <c r="A145" s="124"/>
      <c r="B145" s="109"/>
      <c r="C145" s="129">
        <v>23</v>
      </c>
      <c r="D145" s="129" t="s">
        <v>95</v>
      </c>
      <c r="E145" s="154" t="s">
        <v>139</v>
      </c>
      <c r="F145" s="139" t="s">
        <v>181</v>
      </c>
      <c r="G145" s="130" t="s">
        <v>97</v>
      </c>
      <c r="H145" s="131">
        <v>28</v>
      </c>
      <c r="I145" s="131"/>
      <c r="J145" s="131">
        <f t="shared" si="1"/>
        <v>0</v>
      </c>
      <c r="K145" s="127"/>
      <c r="L145" s="110"/>
      <c r="M145" s="111"/>
      <c r="N145" s="112"/>
      <c r="O145" s="113"/>
      <c r="P145" s="113"/>
      <c r="Q145" s="113"/>
      <c r="R145" s="113"/>
      <c r="S145" s="113"/>
      <c r="T145" s="11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Q145" s="115"/>
      <c r="AS145" s="115"/>
      <c r="AT145" s="115"/>
      <c r="AX145" s="11"/>
      <c r="BD145" s="116"/>
      <c r="BE145" s="116"/>
      <c r="BF145" s="116"/>
      <c r="BG145" s="116"/>
      <c r="BH145" s="116"/>
      <c r="BI145" s="11"/>
      <c r="BJ145" s="117">
        <f t="shared" si="10"/>
        <v>0</v>
      </c>
      <c r="BK145" s="11"/>
      <c r="BL145" s="115"/>
    </row>
    <row r="146" spans="1:64" s="2" customFormat="1" ht="14.45" customHeight="1">
      <c r="A146" s="124"/>
      <c r="B146" s="109"/>
      <c r="C146" s="129">
        <v>24</v>
      </c>
      <c r="D146" s="129" t="s">
        <v>193</v>
      </c>
      <c r="E146" s="154" t="s">
        <v>140</v>
      </c>
      <c r="F146" s="139" t="s">
        <v>182</v>
      </c>
      <c r="G146" s="130" t="s">
        <v>149</v>
      </c>
      <c r="H146" s="131">
        <v>1</v>
      </c>
      <c r="I146" s="131"/>
      <c r="J146" s="131">
        <f t="shared" si="1"/>
        <v>0</v>
      </c>
      <c r="K146" s="127"/>
      <c r="L146" s="110"/>
      <c r="M146" s="111"/>
      <c r="N146" s="112"/>
      <c r="O146" s="113"/>
      <c r="P146" s="113"/>
      <c r="Q146" s="113"/>
      <c r="R146" s="113"/>
      <c r="S146" s="113"/>
      <c r="T146" s="11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Q146" s="115"/>
      <c r="AS146" s="115"/>
      <c r="AT146" s="115"/>
      <c r="AX146" s="11"/>
      <c r="BD146" s="116"/>
      <c r="BE146" s="116"/>
      <c r="BF146" s="116"/>
      <c r="BG146" s="116"/>
      <c r="BH146" s="116"/>
      <c r="BI146" s="11"/>
      <c r="BJ146" s="117">
        <f t="shared" si="10"/>
        <v>0</v>
      </c>
      <c r="BK146" s="11"/>
      <c r="BL146" s="115"/>
    </row>
    <row r="147" spans="1:64" s="2" customFormat="1" ht="14.45" customHeight="1">
      <c r="A147" s="124"/>
      <c r="B147" s="109"/>
      <c r="C147" s="129">
        <v>25</v>
      </c>
      <c r="D147" s="129" t="s">
        <v>193</v>
      </c>
      <c r="E147" s="154" t="s">
        <v>142</v>
      </c>
      <c r="F147" s="139" t="s">
        <v>198</v>
      </c>
      <c r="G147" s="130" t="s">
        <v>97</v>
      </c>
      <c r="H147" s="131">
        <v>70</v>
      </c>
      <c r="I147" s="131"/>
      <c r="J147" s="131">
        <f t="shared" si="1"/>
        <v>0</v>
      </c>
      <c r="K147" s="127"/>
      <c r="L147" s="110"/>
      <c r="M147" s="111"/>
      <c r="N147" s="112"/>
      <c r="O147" s="113"/>
      <c r="P147" s="113"/>
      <c r="Q147" s="113"/>
      <c r="R147" s="113"/>
      <c r="S147" s="113"/>
      <c r="T147" s="11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Q147" s="115"/>
      <c r="AS147" s="115"/>
      <c r="AT147" s="115"/>
      <c r="AX147" s="11"/>
      <c r="BD147" s="116"/>
      <c r="BE147" s="116"/>
      <c r="BF147" s="116"/>
      <c r="BG147" s="116"/>
      <c r="BH147" s="116"/>
      <c r="BI147" s="11"/>
      <c r="BJ147" s="117">
        <f t="shared" si="10"/>
        <v>0</v>
      </c>
      <c r="BK147" s="11"/>
      <c r="BL147" s="115"/>
    </row>
    <row r="148" spans="1:64" s="2" customFormat="1" ht="6" customHeight="1">
      <c r="A148" s="124"/>
      <c r="B148" s="109"/>
      <c r="C148" s="129"/>
      <c r="D148" s="129"/>
      <c r="E148" s="154"/>
      <c r="F148" s="135"/>
      <c r="G148" s="130"/>
      <c r="H148" s="131"/>
      <c r="I148" s="131"/>
      <c r="J148" s="131"/>
      <c r="K148" s="127"/>
      <c r="L148" s="110"/>
      <c r="M148" s="111"/>
      <c r="N148" s="112"/>
      <c r="O148" s="113"/>
      <c r="P148" s="113"/>
      <c r="Q148" s="113"/>
      <c r="R148" s="113"/>
      <c r="S148" s="113"/>
      <c r="T148" s="11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Q148" s="115"/>
      <c r="AS148" s="115"/>
      <c r="AT148" s="115"/>
      <c r="AX148" s="11"/>
      <c r="BD148" s="116"/>
      <c r="BE148" s="116"/>
      <c r="BF148" s="116"/>
      <c r="BG148" s="116"/>
      <c r="BH148" s="116"/>
      <c r="BI148" s="11"/>
      <c r="BJ148" s="117"/>
      <c r="BK148" s="11"/>
      <c r="BL148" s="115"/>
    </row>
    <row r="149" spans="1:64" s="2" customFormat="1" ht="14.45" customHeight="1">
      <c r="A149" s="124"/>
      <c r="B149" s="109"/>
      <c r="C149" s="129"/>
      <c r="D149" s="129"/>
      <c r="E149" s="154"/>
      <c r="F149" s="138" t="s">
        <v>187</v>
      </c>
      <c r="G149" s="130"/>
      <c r="H149" s="131"/>
      <c r="I149" s="131"/>
      <c r="J149" s="131"/>
      <c r="K149" s="127"/>
      <c r="L149" s="110"/>
      <c r="M149" s="111"/>
      <c r="N149" s="112"/>
      <c r="O149" s="113"/>
      <c r="P149" s="113"/>
      <c r="Q149" s="113"/>
      <c r="R149" s="113"/>
      <c r="S149" s="113"/>
      <c r="T149" s="11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Q149" s="115"/>
      <c r="AS149" s="115"/>
      <c r="AT149" s="115"/>
      <c r="AX149" s="11"/>
      <c r="BD149" s="116"/>
      <c r="BE149" s="116"/>
      <c r="BF149" s="116"/>
      <c r="BG149" s="116"/>
      <c r="BH149" s="116"/>
      <c r="BI149" s="11"/>
      <c r="BJ149" s="117"/>
      <c r="BK149" s="11"/>
      <c r="BL149" s="115"/>
    </row>
    <row r="150" spans="1:64" s="2" customFormat="1" ht="14.25" customHeight="1">
      <c r="A150" s="23"/>
      <c r="B150" s="109"/>
      <c r="C150" s="129">
        <v>26</v>
      </c>
      <c r="D150" s="129" t="s">
        <v>193</v>
      </c>
      <c r="E150" s="154" t="s">
        <v>143</v>
      </c>
      <c r="F150" s="139" t="s">
        <v>197</v>
      </c>
      <c r="G150" s="130" t="s">
        <v>115</v>
      </c>
      <c r="H150" s="131">
        <v>25</v>
      </c>
      <c r="I150" s="131"/>
      <c r="J150" s="131">
        <f t="shared" si="1"/>
        <v>0</v>
      </c>
      <c r="K150" s="127"/>
      <c r="L150" s="110"/>
      <c r="M150" s="111" t="s">
        <v>1</v>
      </c>
      <c r="N150" s="112" t="s">
        <v>33</v>
      </c>
      <c r="O150" s="113">
        <v>0</v>
      </c>
      <c r="P150" s="113">
        <f t="shared" si="2"/>
        <v>0</v>
      </c>
      <c r="Q150" s="113">
        <v>0</v>
      </c>
      <c r="R150" s="113">
        <f t="shared" si="3"/>
        <v>0</v>
      </c>
      <c r="S150" s="113">
        <v>0</v>
      </c>
      <c r="T150" s="114">
        <f t="shared" si="4"/>
        <v>0</v>
      </c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Q150" s="115" t="s">
        <v>98</v>
      </c>
      <c r="AS150" s="115" t="s">
        <v>95</v>
      </c>
      <c r="AT150" s="115" t="s">
        <v>67</v>
      </c>
      <c r="AX150" s="11" t="s">
        <v>99</v>
      </c>
      <c r="BD150" s="116">
        <f t="shared" si="5"/>
        <v>0</v>
      </c>
      <c r="BE150" s="116">
        <f t="shared" si="6"/>
        <v>0</v>
      </c>
      <c r="BF150" s="116">
        <f t="shared" si="7"/>
        <v>0</v>
      </c>
      <c r="BG150" s="116">
        <f t="shared" si="8"/>
        <v>0</v>
      </c>
      <c r="BH150" s="116">
        <f t="shared" si="9"/>
        <v>0</v>
      </c>
      <c r="BI150" s="11" t="s">
        <v>100</v>
      </c>
      <c r="BJ150" s="117">
        <f t="shared" si="10"/>
        <v>0</v>
      </c>
      <c r="BK150" s="11" t="s">
        <v>101</v>
      </c>
      <c r="BL150" s="115" t="s">
        <v>127</v>
      </c>
    </row>
    <row r="151" spans="1:64" s="2" customFormat="1" ht="14.25" customHeight="1">
      <c r="A151" s="23"/>
      <c r="B151" s="109"/>
      <c r="C151" s="129">
        <v>27</v>
      </c>
      <c r="D151" s="129" t="s">
        <v>193</v>
      </c>
      <c r="E151" s="154" t="s">
        <v>144</v>
      </c>
      <c r="F151" s="139" t="s">
        <v>171</v>
      </c>
      <c r="G151" s="130" t="s">
        <v>115</v>
      </c>
      <c r="H151" s="131">
        <v>14</v>
      </c>
      <c r="I151" s="131"/>
      <c r="J151" s="131">
        <f t="shared" si="1"/>
        <v>0</v>
      </c>
      <c r="K151" s="127"/>
      <c r="L151" s="110"/>
      <c r="M151" s="111" t="s">
        <v>1</v>
      </c>
      <c r="N151" s="112" t="s">
        <v>33</v>
      </c>
      <c r="O151" s="113">
        <v>0</v>
      </c>
      <c r="P151" s="113">
        <f t="shared" si="2"/>
        <v>0</v>
      </c>
      <c r="Q151" s="113">
        <v>0</v>
      </c>
      <c r="R151" s="113">
        <f t="shared" si="3"/>
        <v>0</v>
      </c>
      <c r="S151" s="113">
        <v>0</v>
      </c>
      <c r="T151" s="114">
        <f t="shared" si="4"/>
        <v>0</v>
      </c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Q151" s="115" t="s">
        <v>98</v>
      </c>
      <c r="AS151" s="115" t="s">
        <v>95</v>
      </c>
      <c r="AT151" s="115" t="s">
        <v>67</v>
      </c>
      <c r="AX151" s="11" t="s">
        <v>99</v>
      </c>
      <c r="BD151" s="116">
        <f t="shared" si="5"/>
        <v>0</v>
      </c>
      <c r="BE151" s="116">
        <f t="shared" si="6"/>
        <v>0</v>
      </c>
      <c r="BF151" s="116">
        <f t="shared" si="7"/>
        <v>0</v>
      </c>
      <c r="BG151" s="116">
        <f t="shared" si="8"/>
        <v>0</v>
      </c>
      <c r="BH151" s="116">
        <f t="shared" si="9"/>
        <v>0</v>
      </c>
      <c r="BI151" s="11" t="s">
        <v>100</v>
      </c>
      <c r="BJ151" s="117">
        <f t="shared" si="10"/>
        <v>0</v>
      </c>
      <c r="BK151" s="11" t="s">
        <v>101</v>
      </c>
      <c r="BL151" s="115" t="s">
        <v>129</v>
      </c>
    </row>
    <row r="152" spans="1:64" s="2" customFormat="1" ht="14.25" customHeight="1">
      <c r="A152" s="23"/>
      <c r="B152" s="109"/>
      <c r="C152" s="129">
        <v>28</v>
      </c>
      <c r="D152" s="129" t="s">
        <v>193</v>
      </c>
      <c r="E152" s="154" t="s">
        <v>145</v>
      </c>
      <c r="F152" s="139" t="s">
        <v>196</v>
      </c>
      <c r="G152" s="130" t="s">
        <v>115</v>
      </c>
      <c r="H152" s="131">
        <v>8</v>
      </c>
      <c r="I152" s="131"/>
      <c r="J152" s="131">
        <f t="shared" si="1"/>
        <v>0</v>
      </c>
      <c r="K152" s="127"/>
      <c r="L152" s="110"/>
      <c r="M152" s="111" t="s">
        <v>1</v>
      </c>
      <c r="N152" s="112" t="s">
        <v>33</v>
      </c>
      <c r="O152" s="113">
        <v>0</v>
      </c>
      <c r="P152" s="113">
        <f t="shared" si="2"/>
        <v>0</v>
      </c>
      <c r="Q152" s="113">
        <v>0</v>
      </c>
      <c r="R152" s="113">
        <f t="shared" si="3"/>
        <v>0</v>
      </c>
      <c r="S152" s="113">
        <v>0</v>
      </c>
      <c r="T152" s="114">
        <f t="shared" si="4"/>
        <v>0</v>
      </c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Q152" s="115" t="s">
        <v>98</v>
      </c>
      <c r="AS152" s="115" t="s">
        <v>95</v>
      </c>
      <c r="AT152" s="115" t="s">
        <v>67</v>
      </c>
      <c r="AX152" s="11" t="s">
        <v>99</v>
      </c>
      <c r="BD152" s="116">
        <f t="shared" si="5"/>
        <v>0</v>
      </c>
      <c r="BE152" s="116">
        <f t="shared" si="6"/>
        <v>0</v>
      </c>
      <c r="BF152" s="116">
        <f t="shared" si="7"/>
        <v>0</v>
      </c>
      <c r="BG152" s="116">
        <f t="shared" si="8"/>
        <v>0</v>
      </c>
      <c r="BH152" s="116">
        <f t="shared" si="9"/>
        <v>0</v>
      </c>
      <c r="BI152" s="11" t="s">
        <v>100</v>
      </c>
      <c r="BJ152" s="117">
        <f t="shared" si="10"/>
        <v>0</v>
      </c>
      <c r="BK152" s="11" t="s">
        <v>101</v>
      </c>
      <c r="BL152" s="115" t="s">
        <v>98</v>
      </c>
    </row>
    <row r="153" spans="1:64" s="2" customFormat="1" ht="14.25" customHeight="1">
      <c r="A153" s="23"/>
      <c r="B153" s="109"/>
      <c r="C153" s="129">
        <v>29</v>
      </c>
      <c r="D153" s="129" t="s">
        <v>193</v>
      </c>
      <c r="E153" s="154" t="s">
        <v>146</v>
      </c>
      <c r="F153" s="139" t="s">
        <v>172</v>
      </c>
      <c r="G153" s="130" t="s">
        <v>115</v>
      </c>
      <c r="H153" s="131">
        <v>15</v>
      </c>
      <c r="I153" s="131"/>
      <c r="J153" s="131">
        <f t="shared" si="1"/>
        <v>0</v>
      </c>
      <c r="K153" s="127"/>
      <c r="L153" s="110"/>
      <c r="M153" s="111" t="s">
        <v>1</v>
      </c>
      <c r="N153" s="112" t="s">
        <v>33</v>
      </c>
      <c r="O153" s="113">
        <v>0</v>
      </c>
      <c r="P153" s="113">
        <f t="shared" si="2"/>
        <v>0</v>
      </c>
      <c r="Q153" s="113">
        <v>0</v>
      </c>
      <c r="R153" s="113">
        <f t="shared" si="3"/>
        <v>0</v>
      </c>
      <c r="S153" s="113">
        <v>0</v>
      </c>
      <c r="T153" s="114">
        <f t="shared" si="4"/>
        <v>0</v>
      </c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Q153" s="115" t="s">
        <v>98</v>
      </c>
      <c r="AS153" s="115" t="s">
        <v>95</v>
      </c>
      <c r="AT153" s="115" t="s">
        <v>67</v>
      </c>
      <c r="AX153" s="11" t="s">
        <v>99</v>
      </c>
      <c r="BD153" s="116">
        <f t="shared" si="5"/>
        <v>0</v>
      </c>
      <c r="BE153" s="116">
        <f t="shared" si="6"/>
        <v>0</v>
      </c>
      <c r="BF153" s="116">
        <f t="shared" si="7"/>
        <v>0</v>
      </c>
      <c r="BG153" s="116">
        <f t="shared" si="8"/>
        <v>0</v>
      </c>
      <c r="BH153" s="116">
        <f t="shared" si="9"/>
        <v>0</v>
      </c>
      <c r="BI153" s="11" t="s">
        <v>100</v>
      </c>
      <c r="BJ153" s="117">
        <f t="shared" si="10"/>
        <v>0</v>
      </c>
      <c r="BK153" s="11" t="s">
        <v>101</v>
      </c>
      <c r="BL153" s="115" t="s">
        <v>132</v>
      </c>
    </row>
    <row r="154" spans="1:64" s="2" customFormat="1" ht="14.25" customHeight="1">
      <c r="A154" s="23"/>
      <c r="B154" s="109"/>
      <c r="C154" s="129">
        <v>30</v>
      </c>
      <c r="D154" s="129" t="s">
        <v>192</v>
      </c>
      <c r="E154" s="154" t="s">
        <v>147</v>
      </c>
      <c r="F154" s="139" t="s">
        <v>173</v>
      </c>
      <c r="G154" s="130" t="s">
        <v>165</v>
      </c>
      <c r="H154" s="131">
        <v>14</v>
      </c>
      <c r="I154" s="131"/>
      <c r="J154" s="131">
        <f t="shared" si="1"/>
        <v>0</v>
      </c>
      <c r="K154" s="127"/>
      <c r="L154" s="110"/>
      <c r="M154" s="111" t="s">
        <v>1</v>
      </c>
      <c r="N154" s="112" t="s">
        <v>33</v>
      </c>
      <c r="O154" s="113">
        <v>0</v>
      </c>
      <c r="P154" s="113">
        <f t="shared" si="2"/>
        <v>0</v>
      </c>
      <c r="Q154" s="113">
        <v>0</v>
      </c>
      <c r="R154" s="113">
        <f t="shared" si="3"/>
        <v>0</v>
      </c>
      <c r="S154" s="113">
        <v>0</v>
      </c>
      <c r="T154" s="114">
        <f t="shared" si="4"/>
        <v>0</v>
      </c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Q154" s="115" t="s">
        <v>98</v>
      </c>
      <c r="AS154" s="115" t="s">
        <v>95</v>
      </c>
      <c r="AT154" s="115" t="s">
        <v>67</v>
      </c>
      <c r="AX154" s="11" t="s">
        <v>99</v>
      </c>
      <c r="BD154" s="116">
        <f t="shared" si="5"/>
        <v>0</v>
      </c>
      <c r="BE154" s="116">
        <f t="shared" si="6"/>
        <v>0</v>
      </c>
      <c r="BF154" s="116">
        <f t="shared" si="7"/>
        <v>0</v>
      </c>
      <c r="BG154" s="116">
        <f t="shared" si="8"/>
        <v>0</v>
      </c>
      <c r="BH154" s="116">
        <f t="shared" si="9"/>
        <v>0</v>
      </c>
      <c r="BI154" s="11" t="s">
        <v>100</v>
      </c>
      <c r="BJ154" s="117">
        <f t="shared" si="10"/>
        <v>0</v>
      </c>
      <c r="BK154" s="11" t="s">
        <v>101</v>
      </c>
      <c r="BL154" s="115" t="s">
        <v>134</v>
      </c>
    </row>
    <row r="155" spans="1:64" s="2" customFormat="1" ht="6" customHeight="1">
      <c r="A155" s="124"/>
      <c r="B155" s="109"/>
      <c r="C155" s="129"/>
      <c r="D155" s="129"/>
      <c r="E155" s="154"/>
      <c r="F155" s="135"/>
      <c r="G155" s="130"/>
      <c r="H155" s="131"/>
      <c r="I155" s="131"/>
      <c r="J155" s="131"/>
      <c r="K155" s="127"/>
      <c r="L155" s="110"/>
      <c r="M155" s="111"/>
      <c r="N155" s="112"/>
      <c r="O155" s="113"/>
      <c r="P155" s="113"/>
      <c r="Q155" s="113"/>
      <c r="R155" s="113"/>
      <c r="S155" s="113"/>
      <c r="T155" s="11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Q155" s="115"/>
      <c r="AS155" s="115"/>
      <c r="AT155" s="115"/>
      <c r="AX155" s="11"/>
      <c r="BD155" s="116"/>
      <c r="BE155" s="116"/>
      <c r="BF155" s="116"/>
      <c r="BG155" s="116"/>
      <c r="BH155" s="116"/>
      <c r="BI155" s="11"/>
      <c r="BJ155" s="117"/>
      <c r="BK155" s="11"/>
      <c r="BL155" s="115"/>
    </row>
    <row r="156" spans="1:64" s="2" customFormat="1" ht="14.45" customHeight="1">
      <c r="A156" s="23"/>
      <c r="B156" s="109"/>
      <c r="C156" s="129">
        <v>31</v>
      </c>
      <c r="D156" s="129" t="s">
        <v>66</v>
      </c>
      <c r="E156" s="154" t="s">
        <v>148</v>
      </c>
      <c r="F156" s="138" t="s">
        <v>159</v>
      </c>
      <c r="G156" s="136" t="s">
        <v>149</v>
      </c>
      <c r="H156" s="137">
        <v>1</v>
      </c>
      <c r="I156" s="137"/>
      <c r="J156" s="137">
        <f t="shared" si="1"/>
        <v>0</v>
      </c>
      <c r="K156" s="127"/>
      <c r="L156" s="110"/>
      <c r="M156" s="111" t="s">
        <v>1</v>
      </c>
      <c r="N156" s="112" t="s">
        <v>33</v>
      </c>
      <c r="O156" s="113">
        <v>0</v>
      </c>
      <c r="P156" s="113">
        <f t="shared" si="2"/>
        <v>0</v>
      </c>
      <c r="Q156" s="113">
        <v>0</v>
      </c>
      <c r="R156" s="113">
        <f t="shared" si="3"/>
        <v>0</v>
      </c>
      <c r="S156" s="113">
        <v>0</v>
      </c>
      <c r="T156" s="114">
        <f t="shared" si="4"/>
        <v>0</v>
      </c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Q156" s="115" t="s">
        <v>98</v>
      </c>
      <c r="AS156" s="115" t="s">
        <v>95</v>
      </c>
      <c r="AT156" s="115" t="s">
        <v>67</v>
      </c>
      <c r="AX156" s="11" t="s">
        <v>99</v>
      </c>
      <c r="BD156" s="116">
        <f t="shared" si="5"/>
        <v>0</v>
      </c>
      <c r="BE156" s="116">
        <f t="shared" si="6"/>
        <v>0</v>
      </c>
      <c r="BF156" s="116">
        <f t="shared" si="7"/>
        <v>0</v>
      </c>
      <c r="BG156" s="116">
        <f t="shared" si="8"/>
        <v>0</v>
      </c>
      <c r="BH156" s="116">
        <f t="shared" si="9"/>
        <v>0</v>
      </c>
      <c r="BI156" s="11" t="s">
        <v>100</v>
      </c>
      <c r="BJ156" s="117">
        <f t="shared" si="10"/>
        <v>0</v>
      </c>
      <c r="BK156" s="11" t="s">
        <v>101</v>
      </c>
      <c r="BL156" s="115" t="s">
        <v>141</v>
      </c>
    </row>
    <row r="157" spans="1:64" s="2" customFormat="1" ht="6.95" customHeight="1">
      <c r="A157" s="23"/>
      <c r="B157" s="38"/>
      <c r="C157" s="39"/>
      <c r="D157" s="39"/>
      <c r="E157" s="150"/>
      <c r="F157" s="39"/>
      <c r="G157" s="39"/>
      <c r="H157" s="39"/>
      <c r="I157" s="39"/>
      <c r="J157" s="39"/>
      <c r="K157" s="39"/>
      <c r="L157" s="24"/>
      <c r="M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</sheetData>
  <autoFilter ref="C115:K156"/>
  <mergeCells count="9">
    <mergeCell ref="E87:H87"/>
    <mergeCell ref="E106:H106"/>
    <mergeCell ref="E108:H108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6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 01 - Pamatnik</vt:lpstr>
      <vt:lpstr>'Rekapitulácia stavby'!Názvy_tlače</vt:lpstr>
      <vt:lpstr>'SO 01 - Pamatnik'!Názvy_tlače</vt:lpstr>
      <vt:lpstr>'Rekapitulácia stavby'!Oblasť_tlače</vt:lpstr>
      <vt:lpstr>'SO 01 - Pamatnik'!Oblasť_tlače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DESKTOP-610R0GA\Abi</dc:creator>
  <cp:lastModifiedBy>Používateľ systému Windows</cp:lastModifiedBy>
  <cp:lastPrinted>2021-07-14T04:52:48Z</cp:lastPrinted>
  <dcterms:created xsi:type="dcterms:W3CDTF">2021-07-08T08:30:11Z</dcterms:created>
  <dcterms:modified xsi:type="dcterms:W3CDTF">2021-08-08T08:41:05Z</dcterms:modified>
</cp:coreProperties>
</file>